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Coredata\Office\Administration Team\Enrolments\E N R O L M E N T PACK\2026 Enrolment Pack\"/>
    </mc:Choice>
  </mc:AlternateContent>
  <xr:revisionPtr revIDLastSave="0" documentId="13_ncr:1_{02FD3760-EE40-416C-94D4-AB6C819DACFD}" xr6:coauthVersionLast="47" xr6:coauthVersionMax="47" xr10:uidLastSave="{00000000-0000-0000-0000-000000000000}"/>
  <workbookProtection workbookAlgorithmName="SHA-512" workbookHashValue="q8XvS9CENCwnWtq2hmg+OWAAOQSYaV2ofPMwdTRPpjv9Hr88AI9R3OgT30CjvOyAJyaRurgOp1K0a3vpJU+oPA==" workbookSaltValue="3kZZqpma9aBYNyisUcT7Ag==" workbookSpinCount="100000" lockStructure="1"/>
  <bookViews>
    <workbookView xWindow="-120" yWindow="-120" windowWidth="20730" windowHeight="11040" xr2:uid="{00000000-000D-0000-FFFF-FFFF00000000}"/>
  </bookViews>
  <sheets>
    <sheet name="PREP" sheetId="1" r:id="rId1"/>
    <sheet name="YEAR_1" sheetId="2" r:id="rId2"/>
    <sheet name="YEAR_2" sheetId="3" r:id="rId3"/>
    <sheet name="YEAR_3" sheetId="4" r:id="rId4"/>
    <sheet name="YEAR_4" sheetId="5" r:id="rId5"/>
    <sheet name="YEAR_5" sheetId="6" r:id="rId6"/>
    <sheet name="YEAR_6" sheetId="7" r:id="rId7"/>
    <sheet name="Master Price List" sheetId="9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H15" i="6"/>
  <c r="H15" i="5"/>
  <c r="H16" i="4"/>
  <c r="H17" i="3"/>
  <c r="H17" i="2"/>
  <c r="H18" i="1"/>
  <c r="H16" i="2"/>
  <c r="C43" i="1"/>
  <c r="D43" i="1" s="1"/>
  <c r="D55" i="2"/>
  <c r="D60" i="1"/>
  <c r="C7" i="7"/>
  <c r="D7" i="7" s="1"/>
  <c r="C8" i="7"/>
  <c r="D8" i="7" s="1"/>
  <c r="C9" i="7"/>
  <c r="D9" i="7" s="1"/>
  <c r="C10" i="7"/>
  <c r="D10" i="7" s="1"/>
  <c r="C11" i="7"/>
  <c r="D11" i="7" s="1"/>
  <c r="C12" i="7"/>
  <c r="D12" i="7" s="1"/>
  <c r="C13" i="7"/>
  <c r="D13" i="7" s="1"/>
  <c r="C14" i="7"/>
  <c r="D14" i="7" s="1"/>
  <c r="C15" i="7"/>
  <c r="D15" i="7" s="1"/>
  <c r="C16" i="7"/>
  <c r="D16" i="7" s="1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C38" i="7"/>
  <c r="D38" i="7" s="1"/>
  <c r="C6" i="7"/>
  <c r="D6" i="7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3" i="5"/>
  <c r="D33" i="5" s="1"/>
  <c r="C34" i="5"/>
  <c r="D34" i="5" s="1"/>
  <c r="C35" i="5"/>
  <c r="D35" i="5" s="1"/>
  <c r="C36" i="5"/>
  <c r="D36" i="5" s="1"/>
  <c r="C37" i="5"/>
  <c r="D37" i="5" s="1"/>
  <c r="C38" i="5"/>
  <c r="D38" i="5" s="1"/>
  <c r="C7" i="6"/>
  <c r="D7" i="6" s="1"/>
  <c r="C8" i="6"/>
  <c r="D8" i="6" s="1"/>
  <c r="C9" i="6"/>
  <c r="D9" i="6" s="1"/>
  <c r="C10" i="6"/>
  <c r="D10" i="6" s="1"/>
  <c r="C11" i="6"/>
  <c r="D11" i="6" s="1"/>
  <c r="C12" i="6"/>
  <c r="D12" i="6" s="1"/>
  <c r="C13" i="6"/>
  <c r="D13" i="6" s="1"/>
  <c r="C14" i="6"/>
  <c r="D14" i="6" s="1"/>
  <c r="C15" i="6"/>
  <c r="D15" i="6" s="1"/>
  <c r="C16" i="6"/>
  <c r="D16" i="6" s="1"/>
  <c r="C17" i="6"/>
  <c r="D17" i="6" s="1"/>
  <c r="C18" i="6"/>
  <c r="D18" i="6" s="1"/>
  <c r="C19" i="6"/>
  <c r="D19" i="6" s="1"/>
  <c r="C20" i="6"/>
  <c r="D20" i="6" s="1"/>
  <c r="C21" i="6"/>
  <c r="D21" i="6" s="1"/>
  <c r="C22" i="6"/>
  <c r="D22" i="6" s="1"/>
  <c r="C23" i="6"/>
  <c r="D23" i="6" s="1"/>
  <c r="C24" i="6"/>
  <c r="D24" i="6" s="1"/>
  <c r="C25" i="6"/>
  <c r="D25" i="6" s="1"/>
  <c r="C26" i="6"/>
  <c r="D26" i="6" s="1"/>
  <c r="C27" i="6"/>
  <c r="D27" i="6" s="1"/>
  <c r="C28" i="6"/>
  <c r="D28" i="6" s="1"/>
  <c r="C29" i="6"/>
  <c r="D29" i="6" s="1"/>
  <c r="C30" i="6"/>
  <c r="D30" i="6" s="1"/>
  <c r="C31" i="6"/>
  <c r="D31" i="6" s="1"/>
  <c r="C32" i="6"/>
  <c r="D32" i="6" s="1"/>
  <c r="C33" i="6"/>
  <c r="D33" i="6" s="1"/>
  <c r="C34" i="6"/>
  <c r="D34" i="6" s="1"/>
  <c r="C35" i="6"/>
  <c r="D35" i="6" s="1"/>
  <c r="C36" i="6"/>
  <c r="D36" i="6" s="1"/>
  <c r="C37" i="6"/>
  <c r="D37" i="6" s="1"/>
  <c r="C38" i="6"/>
  <c r="D38" i="6" s="1"/>
  <c r="C6" i="6"/>
  <c r="D6" i="6" s="1"/>
  <c r="C6" i="5"/>
  <c r="D6" i="5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6" i="4"/>
  <c r="D6" i="4" s="1"/>
  <c r="C7" i="3"/>
  <c r="D7" i="3" s="1"/>
  <c r="C8" i="3"/>
  <c r="D8" i="3" s="1"/>
  <c r="C9" i="3"/>
  <c r="D9" i="3" s="1"/>
  <c r="C10" i="3"/>
  <c r="D10" i="3" s="1"/>
  <c r="C11" i="3"/>
  <c r="D11" i="3" s="1"/>
  <c r="C12" i="3"/>
  <c r="D12" i="3" s="1"/>
  <c r="C13" i="3"/>
  <c r="D13" i="3" s="1"/>
  <c r="C14" i="3"/>
  <c r="D14" i="3" s="1"/>
  <c r="C15" i="3"/>
  <c r="D15" i="3" s="1"/>
  <c r="C16" i="3"/>
  <c r="D16" i="3" s="1"/>
  <c r="C17" i="3"/>
  <c r="D17" i="3" s="1"/>
  <c r="C18" i="3"/>
  <c r="D18" i="3" s="1"/>
  <c r="C19" i="3"/>
  <c r="D19" i="3" s="1"/>
  <c r="C20" i="3"/>
  <c r="D20" i="3" s="1"/>
  <c r="C21" i="3"/>
  <c r="D21" i="3" s="1"/>
  <c r="C22" i="3"/>
  <c r="D22" i="3" s="1"/>
  <c r="C23" i="3"/>
  <c r="D23" i="3" s="1"/>
  <c r="C24" i="3"/>
  <c r="D24" i="3" s="1"/>
  <c r="C25" i="3"/>
  <c r="D25" i="3" s="1"/>
  <c r="C26" i="3"/>
  <c r="D26" i="3" s="1"/>
  <c r="C27" i="3"/>
  <c r="D27" i="3" s="1"/>
  <c r="C28" i="3"/>
  <c r="D28" i="3" s="1"/>
  <c r="C29" i="3"/>
  <c r="D29" i="3" s="1"/>
  <c r="C30" i="3"/>
  <c r="D30" i="3" s="1"/>
  <c r="C31" i="3"/>
  <c r="D31" i="3" s="1"/>
  <c r="C32" i="3"/>
  <c r="D32" i="3" s="1"/>
  <c r="C33" i="3"/>
  <c r="C34" i="3"/>
  <c r="C35" i="3"/>
  <c r="D35" i="3" s="1"/>
  <c r="C36" i="3"/>
  <c r="D36" i="3" s="1"/>
  <c r="C37" i="3"/>
  <c r="D37" i="3" s="1"/>
  <c r="C38" i="3"/>
  <c r="D38" i="3" s="1"/>
  <c r="C39" i="3"/>
  <c r="D39" i="3" s="1"/>
  <c r="C40" i="3"/>
  <c r="D40" i="3" s="1"/>
  <c r="C41" i="3"/>
  <c r="D41" i="3" s="1"/>
  <c r="C42" i="3"/>
  <c r="D42" i="3" s="1"/>
  <c r="C43" i="3"/>
  <c r="D43" i="3" s="1"/>
  <c r="C6" i="3"/>
  <c r="D6" i="3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1" i="1"/>
  <c r="D61" i="1" s="1"/>
  <c r="C7" i="1"/>
  <c r="D7" i="1" s="1"/>
  <c r="C8" i="1"/>
  <c r="D8" i="1" s="1"/>
  <c r="C6" i="1"/>
  <c r="D6" i="1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39" i="2"/>
  <c r="D39" i="2" s="1"/>
  <c r="C40" i="2"/>
  <c r="D40" i="2" s="1"/>
  <c r="C41" i="2"/>
  <c r="D41" i="2" s="1"/>
  <c r="D42" i="2"/>
  <c r="D43" i="2"/>
  <c r="D44" i="2"/>
  <c r="D45" i="2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D52" i="2" s="1"/>
  <c r="C53" i="2"/>
  <c r="D53" i="2" s="1"/>
  <c r="C54" i="2"/>
  <c r="D54" i="2" s="1"/>
  <c r="C56" i="2"/>
  <c r="D56" i="2" s="1"/>
  <c r="C6" i="2"/>
  <c r="D6" i="2" s="1"/>
  <c r="D33" i="3" l="1"/>
  <c r="D34" i="3"/>
  <c r="C62" i="1"/>
  <c r="D39" i="6"/>
  <c r="D39" i="5"/>
  <c r="H14" i="5" s="1"/>
  <c r="D62" i="1"/>
  <c r="H17" i="1" s="1"/>
  <c r="D36" i="4"/>
  <c r="H15" i="4" s="1"/>
  <c r="D44" i="3" l="1"/>
  <c r="H16" i="3" s="1"/>
  <c r="H17" i="4"/>
  <c r="D57" i="2"/>
  <c r="H14" i="6" l="1"/>
  <c r="H18" i="3" l="1"/>
  <c r="D40" i="7"/>
  <c r="H14" i="7" s="1"/>
  <c r="H16" i="6" l="1"/>
  <c r="H16" i="7"/>
  <c r="H16" i="5"/>
  <c r="H18" i="2"/>
  <c r="H19" i="1" l="1"/>
</calcChain>
</file>

<file path=xl/sharedStrings.xml><?xml version="1.0" encoding="utf-8"?>
<sst xmlns="http://schemas.openxmlformats.org/spreadsheetml/2006/main" count="838" uniqueCount="296">
  <si>
    <t>YEAR LEVEL: PREP</t>
  </si>
  <si>
    <t>Shared Classroom Resources</t>
  </si>
  <si>
    <t>Digital Resources</t>
  </si>
  <si>
    <t>Quantity</t>
  </si>
  <si>
    <t>Description</t>
  </si>
  <si>
    <t>Amount</t>
  </si>
  <si>
    <t>Paper Bags brown – Pack of 100</t>
  </si>
  <si>
    <t>TOTAL:</t>
  </si>
  <si>
    <t>Crepe Paper Assorted Colours – Pack of 48</t>
  </si>
  <si>
    <t>Summary</t>
  </si>
  <si>
    <t>Artline  Permanent Markers Black – Pack of 12</t>
  </si>
  <si>
    <t>Paper Clips</t>
  </si>
  <si>
    <t>Blu Tack</t>
  </si>
  <si>
    <t>Rubber Bands</t>
  </si>
  <si>
    <t>A3 paper multi colour</t>
  </si>
  <si>
    <t>A4 paper multi colour</t>
  </si>
  <si>
    <t>White poster card</t>
  </si>
  <si>
    <t>Poster card multi</t>
  </si>
  <si>
    <t>A4 Coloured Cardboard</t>
  </si>
  <si>
    <t>Pack Paper Plates large</t>
  </si>
  <si>
    <t>Plasticine</t>
  </si>
  <si>
    <t>Plastic Cups pk 50</t>
  </si>
  <si>
    <t>White card A4</t>
  </si>
  <si>
    <t>White card A3</t>
  </si>
  <si>
    <t>Cellophane multi 25</t>
  </si>
  <si>
    <t>Butchers paper</t>
  </si>
  <si>
    <t>Velcro dots</t>
  </si>
  <si>
    <t>Split pins</t>
  </si>
  <si>
    <t>Roll paper towel</t>
  </si>
  <si>
    <t>Cleaning cloths</t>
  </si>
  <si>
    <t>Pipe cleaners</t>
  </si>
  <si>
    <t>A3 Black Paper</t>
  </si>
  <si>
    <t>Cotton balls</t>
  </si>
  <si>
    <t>YEAR LEVEL: Year 3</t>
  </si>
  <si>
    <t>Masking tape</t>
  </si>
  <si>
    <t>TOTAL SRS participant price:</t>
  </si>
  <si>
    <t>Long coloured feathers</t>
  </si>
  <si>
    <t>Dot art markers pkt 6</t>
  </si>
  <si>
    <t>Chunky chalk (box of 40, 7 colours)</t>
  </si>
  <si>
    <t>Large display paper per roll</t>
  </si>
  <si>
    <t>Pop coloured sticks 1000</t>
  </si>
  <si>
    <t>Matchsticks coloured</t>
  </si>
  <si>
    <t>Zip lock bags 100</t>
  </si>
  <si>
    <t>Plain pop sticks</t>
  </si>
  <si>
    <t>Foil</t>
  </si>
  <si>
    <t xml:space="preserve">Digital Resources </t>
  </si>
  <si>
    <t>Pom poms</t>
  </si>
  <si>
    <t>Stickers</t>
  </si>
  <si>
    <t>ochre</t>
  </si>
  <si>
    <t>Write &amp; wipe Sleeves</t>
  </si>
  <si>
    <t>Sponges</t>
  </si>
  <si>
    <t>Book Boxes</t>
  </si>
  <si>
    <t>Baskets &amp; storage containers</t>
  </si>
  <si>
    <t>Shared Classroom Resources (List 1)</t>
  </si>
  <si>
    <t>Digital Resources (List 2)</t>
  </si>
  <si>
    <t>TOTAL SRS bulk discounted price:</t>
  </si>
  <si>
    <t xml:space="preserve"> Staples box of 5000</t>
  </si>
  <si>
    <t>Sticky Tape</t>
  </si>
  <si>
    <t>Year Level 1</t>
  </si>
  <si>
    <t>Year level 2</t>
  </si>
  <si>
    <t>Year Level 4</t>
  </si>
  <si>
    <t>Year Level 5</t>
  </si>
  <si>
    <t>Year Level 6</t>
  </si>
  <si>
    <t xml:space="preserve">2 Litre of paint x 10 colours primary </t>
  </si>
  <si>
    <t>1 Litre of paint x 6 colours Fluoro</t>
  </si>
  <si>
    <t>Glitter 8 colours per set</t>
  </si>
  <si>
    <t>Doilies – Pack of 250</t>
  </si>
  <si>
    <t xml:space="preserve">Pony Beads </t>
  </si>
  <si>
    <t>Per student</t>
  </si>
  <si>
    <t>Sheet Protectors A4 pack of 100</t>
  </si>
  <si>
    <t>Unit price</t>
  </si>
  <si>
    <t>Eye stickers</t>
  </si>
  <si>
    <t>goggle eyes medium</t>
  </si>
  <si>
    <t>Paper cups large 100</t>
  </si>
  <si>
    <t xml:space="preserve">Glad wrap </t>
  </si>
  <si>
    <t>Dustless chalk white</t>
  </si>
  <si>
    <t>Whiteboard Markers multi colour 8 pack</t>
  </si>
  <si>
    <t>Whiteboard Markers Blk</t>
  </si>
  <si>
    <t>Laminating pouches A3 box 100</t>
  </si>
  <si>
    <t>Laminating pouches A4 box 100</t>
  </si>
  <si>
    <t>Additional Print Materials per class</t>
  </si>
  <si>
    <t>Maths Kits</t>
  </si>
  <si>
    <t>Science Kits</t>
  </si>
  <si>
    <t>special event art / craft supplies per class</t>
  </si>
  <si>
    <t>Unit Price</t>
  </si>
  <si>
    <t>Per Student</t>
  </si>
  <si>
    <t>Stapler</t>
  </si>
  <si>
    <t>Sticky Tape Dispenser</t>
  </si>
  <si>
    <t>PVA Glue 2 litre</t>
  </si>
  <si>
    <t>Push Pins</t>
  </si>
  <si>
    <t>Thumbtacks</t>
  </si>
  <si>
    <t>String Poly</t>
  </si>
  <si>
    <t>String Jute</t>
  </si>
  <si>
    <t>Staples box of 5000</t>
  </si>
  <si>
    <t xml:space="preserve">Push Pins  </t>
  </si>
  <si>
    <t>Music supplies</t>
  </si>
  <si>
    <t>Supplier</t>
  </si>
  <si>
    <t>Winc</t>
  </si>
  <si>
    <t>COS</t>
  </si>
  <si>
    <t>MTA</t>
  </si>
  <si>
    <t>Product</t>
  </si>
  <si>
    <t>STAP4006</t>
  </si>
  <si>
    <t>100pk</t>
  </si>
  <si>
    <t>FILE3550</t>
  </si>
  <si>
    <t>pk5</t>
  </si>
  <si>
    <t>PAPE1012</t>
  </si>
  <si>
    <t>500pk</t>
  </si>
  <si>
    <t>FIRST2075</t>
  </si>
  <si>
    <t>200pk</t>
  </si>
  <si>
    <t>CRAF6909</t>
  </si>
  <si>
    <t>12pk</t>
  </si>
  <si>
    <t>CRAF2621</t>
  </si>
  <si>
    <t>5pk</t>
  </si>
  <si>
    <t>ADHE4105</t>
  </si>
  <si>
    <t>POST0110</t>
  </si>
  <si>
    <t>each</t>
  </si>
  <si>
    <t>PLAT1420</t>
  </si>
  <si>
    <t>50PK</t>
  </si>
  <si>
    <t>BAGS0062</t>
  </si>
  <si>
    <t>500PK</t>
  </si>
  <si>
    <t>CUPS1502</t>
  </si>
  <si>
    <t>1000PK</t>
  </si>
  <si>
    <t>CLAY1351</t>
  </si>
  <si>
    <t>900gm</t>
  </si>
  <si>
    <t>BEAD0010</t>
  </si>
  <si>
    <t>1600pk</t>
  </si>
  <si>
    <t>PAPE9800</t>
  </si>
  <si>
    <t>TOWL4400</t>
  </si>
  <si>
    <t>Ctn 24</t>
  </si>
  <si>
    <t>STAP1083</t>
  </si>
  <si>
    <t>bx5000</t>
  </si>
  <si>
    <t>LABL9986</t>
  </si>
  <si>
    <t>90pk</t>
  </si>
  <si>
    <t>TWIN2040</t>
  </si>
  <si>
    <t>PAPE9886</t>
  </si>
  <si>
    <t>PAPE9872</t>
  </si>
  <si>
    <t>PAPE9808</t>
  </si>
  <si>
    <t>20pk</t>
  </si>
  <si>
    <t>MARK3344</t>
  </si>
  <si>
    <t>bx12</t>
  </si>
  <si>
    <t>MARK3355</t>
  </si>
  <si>
    <t>6pk</t>
  </si>
  <si>
    <t>POCK4100</t>
  </si>
  <si>
    <t>10pk</t>
  </si>
  <si>
    <t>Easel Paper</t>
  </si>
  <si>
    <t>POST4010</t>
  </si>
  <si>
    <t>Lead pencils</t>
  </si>
  <si>
    <t>PENC2042</t>
  </si>
  <si>
    <t>80cup</t>
  </si>
  <si>
    <t>mini whiteboards</t>
  </si>
  <si>
    <t>WHIT5164</t>
  </si>
  <si>
    <t>10PK</t>
  </si>
  <si>
    <t>wooden cutlery</t>
  </si>
  <si>
    <t>CUTL8502</t>
  </si>
  <si>
    <t>Caddys for pencils / pens / brushes</t>
  </si>
  <si>
    <t>Sticky notes</t>
  </si>
  <si>
    <t>erasers</t>
  </si>
  <si>
    <t>whiteboard cleaner</t>
  </si>
  <si>
    <t>hand sanitiser, pump per class</t>
  </si>
  <si>
    <t>Sunscreen pump pack per class</t>
  </si>
  <si>
    <t>Play dough</t>
  </si>
  <si>
    <t>sensory sand</t>
  </si>
  <si>
    <t>antiseptic wipes</t>
  </si>
  <si>
    <t>self ink stamps - childrens designs</t>
  </si>
  <si>
    <t>oil pastels</t>
  </si>
  <si>
    <t>A4 white paper</t>
  </si>
  <si>
    <t>Teachable mini whiteboard marker class pack</t>
  </si>
  <si>
    <t>Bull dog clips</t>
  </si>
  <si>
    <t>pool noodles</t>
  </si>
  <si>
    <t>Water colour pain pallets</t>
  </si>
  <si>
    <t>Reward stickers</t>
  </si>
  <si>
    <t>black oil pastels</t>
  </si>
  <si>
    <t>Coloured pencils 24s</t>
  </si>
  <si>
    <t>Pegs x 100</t>
  </si>
  <si>
    <t>pencil sharpeners</t>
  </si>
  <si>
    <t>permanent markers</t>
  </si>
  <si>
    <t>highlighters</t>
  </si>
  <si>
    <t>hot glue gun</t>
  </si>
  <si>
    <t>hot glue cartridges</t>
  </si>
  <si>
    <t>whiteboard erasers</t>
  </si>
  <si>
    <t>Order Code</t>
  </si>
  <si>
    <t>Pipe Cleaners</t>
  </si>
  <si>
    <t>PAIN1484, PAIN1483, PAIN1482, PAIN1480, PAIN1481</t>
  </si>
  <si>
    <t>5 colours 1 ltr EA</t>
  </si>
  <si>
    <t>ADHE8050</t>
  </si>
  <si>
    <t>75 bx</t>
  </si>
  <si>
    <t>PAIN1929,PAIN1928,PAIN1927,PAIN1926,PAIN1925,PAIN1932,PAIN1933,PAIN1937,PAIN1935,PAIN1939</t>
  </si>
  <si>
    <t>10 colours 2ltr</t>
  </si>
  <si>
    <t>Office works</t>
  </si>
  <si>
    <t>ADHE6000</t>
  </si>
  <si>
    <t>TUBS1023</t>
  </si>
  <si>
    <t>MARK8120</t>
  </si>
  <si>
    <t>SP827291</t>
  </si>
  <si>
    <t>2000pk</t>
  </si>
  <si>
    <t>MARK7919</t>
  </si>
  <si>
    <t>24pk</t>
  </si>
  <si>
    <t>CRAF3854</t>
  </si>
  <si>
    <t>LAMI7261</t>
  </si>
  <si>
    <t>LAMI7060</t>
  </si>
  <si>
    <t>CRAF0025</t>
  </si>
  <si>
    <t>15gram</t>
  </si>
  <si>
    <t>CRAF6190</t>
  </si>
  <si>
    <t>4000pk</t>
  </si>
  <si>
    <t>CRAF6110</t>
  </si>
  <si>
    <t>CRAF6210</t>
  </si>
  <si>
    <t>CRAF6172</t>
  </si>
  <si>
    <t>300pk</t>
  </si>
  <si>
    <t>CRAF6200</t>
  </si>
  <si>
    <t>1000pk</t>
  </si>
  <si>
    <t>BIND1020</t>
  </si>
  <si>
    <t>200bx</t>
  </si>
  <si>
    <t>PINS3010</t>
  </si>
  <si>
    <t>100bx</t>
  </si>
  <si>
    <t>ERAS1010</t>
  </si>
  <si>
    <t>WHIT3062</t>
  </si>
  <si>
    <t>SOAP1603</t>
  </si>
  <si>
    <t>FIRST3015</t>
  </si>
  <si>
    <t>WIPE2068</t>
  </si>
  <si>
    <t>80pk</t>
  </si>
  <si>
    <t>ADHE5203</t>
  </si>
  <si>
    <t>STAM5917</t>
  </si>
  <si>
    <t>PINS3570</t>
  </si>
  <si>
    <t>PAPE9749</t>
  </si>
  <si>
    <t>PAPE7970</t>
  </si>
  <si>
    <t>ctn 5</t>
  </si>
  <si>
    <t>BAGS3042</t>
  </si>
  <si>
    <t>MARK3368</t>
  </si>
  <si>
    <t>144PK</t>
  </si>
  <si>
    <t>CLIP3022</t>
  </si>
  <si>
    <t>BX12</t>
  </si>
  <si>
    <t>PAPE2155</t>
  </si>
  <si>
    <t>POCK1047</t>
  </si>
  <si>
    <t>pkt100</t>
  </si>
  <si>
    <t>FOIL0002</t>
  </si>
  <si>
    <t>150m</t>
  </si>
  <si>
    <t>CRAF2400</t>
  </si>
  <si>
    <t>CRAF1100</t>
  </si>
  <si>
    <t>25pk</t>
  </si>
  <si>
    <t>CHAL6021</t>
  </si>
  <si>
    <t>48pk</t>
  </si>
  <si>
    <t>PENC2307</t>
  </si>
  <si>
    <t>DOYL0760</t>
  </si>
  <si>
    <t>250pk</t>
  </si>
  <si>
    <t>CHAL5025</t>
  </si>
  <si>
    <t>WRAP2010</t>
  </si>
  <si>
    <t>300m</t>
  </si>
  <si>
    <t>TAPE6720</t>
  </si>
  <si>
    <t>CLIP8510</t>
  </si>
  <si>
    <t>100PK</t>
  </si>
  <si>
    <t>CRAF6196</t>
  </si>
  <si>
    <t>24PK</t>
  </si>
  <si>
    <t>pk50</t>
  </si>
  <si>
    <t>TAPE3540</t>
  </si>
  <si>
    <t>DISP1030</t>
  </si>
  <si>
    <t>TWIN0003</t>
  </si>
  <si>
    <t>MARK5110</t>
  </si>
  <si>
    <t>12PK</t>
  </si>
  <si>
    <t>WHIT3040</t>
  </si>
  <si>
    <t>IMPACT</t>
  </si>
  <si>
    <t>HIGH8421</t>
  </si>
  <si>
    <t>4pk</t>
  </si>
  <si>
    <t>OLYMPIA</t>
  </si>
  <si>
    <t>PAPE9720</t>
  </si>
  <si>
    <t>MARK1010</t>
  </si>
  <si>
    <t>WHIT3036</t>
  </si>
  <si>
    <t>Pkt Pipe Cleaners pack</t>
  </si>
  <si>
    <t>CRAF6115</t>
  </si>
  <si>
    <t>ADHE3905</t>
  </si>
  <si>
    <t>2Ltr</t>
  </si>
  <si>
    <t>RUBB3040</t>
  </si>
  <si>
    <t>500gm</t>
  </si>
  <si>
    <t>SPON1005</t>
  </si>
  <si>
    <t>POST1661</t>
  </si>
  <si>
    <t>SHAR1063</t>
  </si>
  <si>
    <t>SAND0032</t>
  </si>
  <si>
    <t>PAIN1321</t>
  </si>
  <si>
    <t>ADHE5201</t>
  </si>
  <si>
    <t>CRAY2110</t>
  </si>
  <si>
    <t>Storage containers various sizes</t>
  </si>
  <si>
    <t>BOXS9095</t>
  </si>
  <si>
    <t>Glue Sticks</t>
  </si>
  <si>
    <t>Balloons</t>
  </si>
  <si>
    <t>WESS</t>
  </si>
  <si>
    <t>220gsm A4 100 Sheets per pack Assorted</t>
  </si>
  <si>
    <t>Variety</t>
  </si>
  <si>
    <t>KMART</t>
  </si>
  <si>
    <t>Music Supplies</t>
  </si>
  <si>
    <t>Felt tip pens 24s</t>
  </si>
  <si>
    <t>Acer</t>
  </si>
  <si>
    <t>Sunshine</t>
  </si>
  <si>
    <t>Sora</t>
  </si>
  <si>
    <t>Switch4Schools</t>
  </si>
  <si>
    <t>HASS programs</t>
  </si>
  <si>
    <t>SeeSaw</t>
  </si>
  <si>
    <t xml:space="preserve">Bulk buying power discount </t>
  </si>
  <si>
    <t xml:space="preserve">Inquisitive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</si>
</sst>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&quot; &quot;;#,##0.00&quot; &quot;;&quot;-&quot;#&quot; &quot;;&quot; &quot;@&quot; &quot;"/>
    <numFmt numFmtId="165" formatCode="&quot;$&quot;#,##0.00"/>
  </numFmts>
  <fonts count="2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1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495057"/>
      <name val="Roboto"/>
    </font>
    <font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6666FF"/>
        <bgColor rgb="FF6666FF"/>
      </patternFill>
    </fill>
    <fill>
      <patternFill patternType="solid">
        <fgColor rgb="FF9933FF"/>
        <bgColor rgb="FF9933FF"/>
      </patternFill>
    </fill>
    <fill>
      <patternFill patternType="solid">
        <fgColor rgb="FF0099CC"/>
        <bgColor rgb="FF0099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7" borderId="0" applyNumberFormat="0" applyBorder="0" applyProtection="0"/>
    <xf numFmtId="0" fontId="5" fillId="5" borderId="0" applyNumberFormat="0" applyBorder="0" applyProtection="0"/>
    <xf numFmtId="0" fontId="13" fillId="8" borderId="0" applyNumberFormat="0" applyBorder="0" applyProtection="0"/>
    <xf numFmtId="0" fontId="15" fillId="8" borderId="1" applyNumberFormat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164" fontId="2" fillId="0" borderId="0" applyFont="0" applyBorder="0" applyProtection="0"/>
    <xf numFmtId="0" fontId="6" fillId="6" borderId="0" applyNumberFormat="0" applyBorder="0" applyProtection="0"/>
    <xf numFmtId="164" fontId="2" fillId="0" borderId="0" applyFont="0" applyBorder="0" applyProtection="0"/>
    <xf numFmtId="0" fontId="7" fillId="0" borderId="0" applyNumberFormat="0" applyBorder="0" applyProtection="0"/>
    <xf numFmtId="0" fontId="9" fillId="0" borderId="0" applyNumberFormat="0" applyBorder="0" applyProtection="0"/>
    <xf numFmtId="0" fontId="12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16" fillId="10" borderId="0" xfId="17" applyFont="1" applyFill="1" applyAlignment="1">
      <alignment horizontal="center"/>
    </xf>
    <xf numFmtId="0" fontId="16" fillId="11" borderId="2" xfId="17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11" borderId="3" xfId="17" applyFont="1" applyFill="1" applyBorder="1" applyAlignment="1">
      <alignment horizontal="center"/>
    </xf>
    <xf numFmtId="0" fontId="18" fillId="0" borderId="0" xfId="0" applyFont="1"/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14" fillId="0" borderId="0" xfId="0" applyFont="1"/>
    <xf numFmtId="44" fontId="0" fillId="0" borderId="2" xfId="22" applyFont="1" applyBorder="1" applyAlignment="1">
      <alignment horizontal="right"/>
    </xf>
    <xf numFmtId="44" fontId="20" fillId="0" borderId="2" xfId="22" applyFont="1" applyFill="1" applyBorder="1" applyAlignment="1">
      <alignment horizontal="center"/>
    </xf>
    <xf numFmtId="44" fontId="18" fillId="0" borderId="2" xfId="22" applyFont="1" applyFill="1" applyBorder="1" applyAlignment="1"/>
    <xf numFmtId="0" fontId="20" fillId="0" borderId="0" xfId="0" applyFont="1"/>
    <xf numFmtId="8" fontId="0" fillId="0" borderId="0" xfId="0" applyNumberFormat="1"/>
    <xf numFmtId="0" fontId="22" fillId="10" borderId="0" xfId="17" applyFont="1" applyFill="1" applyAlignment="1">
      <alignment horizontal="center"/>
    </xf>
    <xf numFmtId="0" fontId="22" fillId="11" borderId="2" xfId="17" applyFont="1" applyFill="1" applyBorder="1" applyAlignment="1">
      <alignment horizontal="center"/>
    </xf>
    <xf numFmtId="44" fontId="16" fillId="11" borderId="3" xfId="22" applyFont="1" applyFill="1" applyBorder="1" applyAlignment="1">
      <alignment horizontal="center"/>
    </xf>
    <xf numFmtId="44" fontId="0" fillId="0" borderId="0" xfId="22" applyFont="1" applyFill="1" applyAlignment="1"/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44" fontId="14" fillId="0" borderId="7" xfId="22" applyFont="1" applyFill="1" applyBorder="1" applyAlignment="1"/>
    <xf numFmtId="0" fontId="18" fillId="0" borderId="7" xfId="0" applyFont="1" applyBorder="1" applyAlignment="1">
      <alignment horizontal="center"/>
    </xf>
    <xf numFmtId="0" fontId="14" fillId="0" borderId="7" xfId="17" applyBorder="1"/>
    <xf numFmtId="0" fontId="18" fillId="0" borderId="7" xfId="17" applyFont="1" applyBorder="1"/>
    <xf numFmtId="44" fontId="18" fillId="0" borderId="7" xfId="22" applyFont="1" applyBorder="1"/>
    <xf numFmtId="0" fontId="14" fillId="0" borderId="7" xfId="17" applyBorder="1" applyAlignment="1">
      <alignment horizontal="center"/>
    </xf>
    <xf numFmtId="0" fontId="18" fillId="0" borderId="7" xfId="0" applyFont="1" applyBorder="1"/>
    <xf numFmtId="0" fontId="18" fillId="10" borderId="7" xfId="17" applyFont="1" applyFill="1" applyBorder="1"/>
    <xf numFmtId="44" fontId="18" fillId="10" borderId="7" xfId="22" applyFont="1" applyFill="1" applyBorder="1" applyAlignment="1"/>
    <xf numFmtId="0" fontId="22" fillId="0" borderId="7" xfId="0" applyFont="1" applyBorder="1" applyAlignment="1">
      <alignment horizontal="right"/>
    </xf>
    <xf numFmtId="44" fontId="22" fillId="0" borderId="7" xfId="22" applyFont="1" applyBorder="1" applyAlignment="1">
      <alignment horizontal="right"/>
    </xf>
    <xf numFmtId="44" fontId="22" fillId="0" borderId="7" xfId="22" applyFont="1" applyFill="1" applyBorder="1" applyAlignment="1"/>
    <xf numFmtId="0" fontId="24" fillId="0" borderId="7" xfId="0" applyFont="1" applyBorder="1" applyAlignment="1">
      <alignment horizontal="center"/>
    </xf>
    <xf numFmtId="44" fontId="25" fillId="0" borderId="7" xfId="22" applyFont="1" applyFill="1" applyBorder="1" applyAlignment="1"/>
    <xf numFmtId="0" fontId="18" fillId="0" borderId="7" xfId="17" applyFont="1" applyBorder="1" applyAlignment="1">
      <alignment horizontal="center"/>
    </xf>
    <xf numFmtId="8" fontId="18" fillId="0" borderId="0" xfId="0" applyNumberFormat="1" applyFont="1"/>
    <xf numFmtId="44" fontId="18" fillId="0" borderId="0" xfId="22" applyFont="1"/>
    <xf numFmtId="44" fontId="25" fillId="0" borderId="2" xfId="22" applyFont="1" applyBorder="1" applyAlignment="1">
      <alignment horizontal="right"/>
    </xf>
    <xf numFmtId="44" fontId="24" fillId="0" borderId="2" xfId="22" applyFont="1" applyFill="1" applyBorder="1" applyAlignment="1">
      <alignment horizontal="right"/>
    </xf>
    <xf numFmtId="44" fontId="18" fillId="0" borderId="2" xfId="22" applyFont="1" applyBorder="1" applyAlignment="1">
      <alignment horizontal="right"/>
    </xf>
    <xf numFmtId="0" fontId="18" fillId="0" borderId="0" xfId="0" applyFont="1" applyAlignment="1">
      <alignment horizontal="center"/>
    </xf>
    <xf numFmtId="44" fontId="22" fillId="0" borderId="2" xfId="22" applyFont="1" applyBorder="1" applyAlignment="1">
      <alignment horizontal="right"/>
    </xf>
    <xf numFmtId="44" fontId="18" fillId="0" borderId="0" xfId="22" applyFont="1" applyFill="1" applyAlignment="1"/>
    <xf numFmtId="164" fontId="18" fillId="0" borderId="0" xfId="13" applyFont="1"/>
    <xf numFmtId="44" fontId="24" fillId="0" borderId="2" xfId="22" applyFont="1" applyFill="1" applyBorder="1" applyAlignment="1">
      <alignment horizontal="center"/>
    </xf>
    <xf numFmtId="2" fontId="24" fillId="0" borderId="7" xfId="22" applyNumberFormat="1" applyFont="1" applyBorder="1" applyAlignment="1">
      <alignment horizontal="center"/>
    </xf>
    <xf numFmtId="2" fontId="18" fillId="0" borderId="0" xfId="22" applyNumberFormat="1" applyFont="1" applyAlignment="1">
      <alignment horizontal="center"/>
    </xf>
    <xf numFmtId="2" fontId="22" fillId="11" borderId="7" xfId="22" applyNumberFormat="1" applyFont="1" applyFill="1" applyBorder="1" applyAlignment="1">
      <alignment horizontal="center"/>
    </xf>
    <xf numFmtId="0" fontId="22" fillId="11" borderId="7" xfId="17" applyFont="1" applyFill="1" applyBorder="1" applyAlignment="1">
      <alignment horizontal="center"/>
    </xf>
    <xf numFmtId="44" fontId="22" fillId="11" borderId="7" xfId="22" applyFont="1" applyFill="1" applyBorder="1" applyAlignment="1">
      <alignment horizontal="center"/>
    </xf>
    <xf numFmtId="1" fontId="18" fillId="0" borderId="7" xfId="22" applyNumberFormat="1" applyFont="1" applyBorder="1" applyAlignment="1">
      <alignment horizontal="center"/>
    </xf>
    <xf numFmtId="44" fontId="25" fillId="0" borderId="7" xfId="22" applyFont="1" applyBorder="1" applyAlignment="1">
      <alignment horizontal="right"/>
    </xf>
    <xf numFmtId="0" fontId="0" fillId="0" borderId="7" xfId="0" applyBorder="1"/>
    <xf numFmtId="0" fontId="0" fillId="0" borderId="7" xfId="22" applyNumberFormat="1" applyFont="1" applyFill="1" applyBorder="1"/>
    <xf numFmtId="44" fontId="0" fillId="0" borderId="7" xfId="22" applyFont="1" applyFill="1" applyBorder="1"/>
    <xf numFmtId="0" fontId="18" fillId="0" borderId="7" xfId="0" applyFont="1" applyBorder="1" applyAlignment="1">
      <alignment wrapText="1"/>
    </xf>
    <xf numFmtId="44" fontId="0" fillId="0" borderId="7" xfId="22" applyFont="1" applyFill="1" applyBorder="1" applyAlignment="1">
      <alignment wrapText="1"/>
    </xf>
    <xf numFmtId="44" fontId="0" fillId="0" borderId="7" xfId="24" applyFont="1" applyFill="1" applyBorder="1"/>
    <xf numFmtId="8" fontId="0" fillId="0" borderId="7" xfId="0" applyNumberFormat="1" applyBorder="1"/>
    <xf numFmtId="165" fontId="0" fillId="0" borderId="7" xfId="22" applyNumberFormat="1" applyFont="1" applyFill="1" applyBorder="1" applyAlignment="1">
      <alignment horizontal="center" vertical="center"/>
    </xf>
    <xf numFmtId="0" fontId="26" fillId="0" borderId="7" xfId="0" applyFont="1" applyBorder="1"/>
    <xf numFmtId="0" fontId="27" fillId="0" borderId="7" xfId="0" applyFont="1" applyBorder="1"/>
    <xf numFmtId="44" fontId="24" fillId="0" borderId="7" xfId="22" applyFont="1" applyFill="1" applyBorder="1" applyAlignment="1">
      <alignment horizontal="center"/>
    </xf>
    <xf numFmtId="44" fontId="24" fillId="0" borderId="7" xfId="22" applyFont="1" applyBorder="1" applyAlignment="1">
      <alignment horizontal="center"/>
    </xf>
    <xf numFmtId="0" fontId="25" fillId="0" borderId="7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2" xfId="0" applyFont="1" applyBorder="1"/>
    <xf numFmtId="0" fontId="22" fillId="0" borderId="7" xfId="0" applyFont="1" applyBorder="1" applyAlignment="1">
      <alignment horizontal="right"/>
    </xf>
    <xf numFmtId="0" fontId="18" fillId="0" borderId="2" xfId="0" applyFont="1" applyBorder="1"/>
    <xf numFmtId="44" fontId="18" fillId="0" borderId="0" xfId="0" applyNumberFormat="1" applyFont="1"/>
    <xf numFmtId="44" fontId="0" fillId="0" borderId="0" xfId="0" applyNumberFormat="1"/>
    <xf numFmtId="44" fontId="22" fillId="0" borderId="2" xfId="22" applyFont="1" applyFill="1" applyBorder="1" applyAlignment="1"/>
    <xf numFmtId="44" fontId="25" fillId="0" borderId="7" xfId="22" applyFont="1" applyBorder="1" applyAlignment="1">
      <alignment horizontal="left"/>
    </xf>
    <xf numFmtId="164" fontId="22" fillId="11" borderId="7" xfId="13" applyFont="1" applyFill="1" applyBorder="1" applyAlignment="1">
      <alignment horizontal="center"/>
    </xf>
    <xf numFmtId="44" fontId="18" fillId="10" borderId="7" xfId="22" applyFont="1" applyFill="1" applyBorder="1" applyAlignment="1">
      <alignment horizontal="right"/>
    </xf>
    <xf numFmtId="44" fontId="18" fillId="0" borderId="7" xfId="22" applyFont="1" applyFill="1" applyBorder="1" applyAlignment="1"/>
    <xf numFmtId="0" fontId="16" fillId="11" borderId="7" xfId="17" applyFont="1" applyFill="1" applyBorder="1" applyAlignment="1">
      <alignment horizontal="center"/>
    </xf>
    <xf numFmtId="44" fontId="16" fillId="11" borderId="7" xfId="22" applyFont="1" applyFill="1" applyBorder="1" applyAlignment="1">
      <alignment horizontal="center"/>
    </xf>
    <xf numFmtId="164" fontId="16" fillId="11" borderId="7" xfId="13" applyFont="1" applyFill="1" applyBorder="1" applyAlignment="1">
      <alignment horizontal="center"/>
    </xf>
    <xf numFmtId="44" fontId="17" fillId="10" borderId="7" xfId="22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19" fillId="0" borderId="7" xfId="0" applyFont="1" applyBorder="1" applyAlignment="1">
      <alignment horizontal="right"/>
    </xf>
    <xf numFmtId="44" fontId="19" fillId="0" borderId="7" xfId="22" applyFont="1" applyFill="1" applyBorder="1" applyAlignment="1"/>
    <xf numFmtId="0" fontId="20" fillId="0" borderId="7" xfId="0" applyFont="1" applyBorder="1" applyAlignment="1">
      <alignment horizontal="center"/>
    </xf>
    <xf numFmtId="44" fontId="21" fillId="0" borderId="7" xfId="22" applyFont="1" applyFill="1" applyBorder="1" applyAlignment="1"/>
    <xf numFmtId="0" fontId="18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5" xfId="0" applyBorder="1" applyAlignment="1"/>
    <xf numFmtId="0" fontId="22" fillId="11" borderId="4" xfId="17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2" fillId="0" borderId="7" xfId="0" applyFont="1" applyBorder="1" applyAlignment="1">
      <alignment horizontal="right"/>
    </xf>
    <xf numFmtId="0" fontId="18" fillId="0" borderId="2" xfId="0" applyFont="1" applyBorder="1"/>
    <xf numFmtId="0" fontId="22" fillId="12" borderId="3" xfId="0" applyFont="1" applyFill="1" applyBorder="1" applyAlignment="1">
      <alignment horizontal="center"/>
    </xf>
    <xf numFmtId="0" fontId="18" fillId="0" borderId="7" xfId="17" applyFont="1" applyBorder="1" applyAlignment="1">
      <alignment horizontal="right"/>
    </xf>
    <xf numFmtId="0" fontId="22" fillId="9" borderId="0" xfId="0" applyFont="1" applyFill="1" applyAlignment="1">
      <alignment horizontal="center"/>
    </xf>
    <xf numFmtId="0" fontId="22" fillId="0" borderId="7" xfId="17" applyFont="1" applyBorder="1" applyAlignment="1">
      <alignment horizontal="center"/>
    </xf>
    <xf numFmtId="0" fontId="22" fillId="0" borderId="2" xfId="17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9" fillId="0" borderId="5" xfId="0" applyFont="1" applyBorder="1" applyAlignment="1"/>
    <xf numFmtId="0" fontId="18" fillId="0" borderId="4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22" fillId="0" borderId="2" xfId="0" applyFont="1" applyBorder="1" applyAlignment="1">
      <alignment horizontal="right"/>
    </xf>
    <xf numFmtId="0" fontId="22" fillId="12" borderId="4" xfId="0" applyFont="1" applyFill="1" applyBorder="1" applyAlignment="1">
      <alignment horizontal="center"/>
    </xf>
    <xf numFmtId="0" fontId="22" fillId="12" borderId="6" xfId="0" applyFont="1" applyFill="1" applyBorder="1" applyAlignment="1">
      <alignment horizontal="center"/>
    </xf>
    <xf numFmtId="0" fontId="22" fillId="12" borderId="5" xfId="0" applyFont="1" applyFill="1" applyBorder="1" applyAlignment="1">
      <alignment horizontal="center"/>
    </xf>
    <xf numFmtId="0" fontId="14" fillId="0" borderId="4" xfId="17" applyBorder="1" applyAlignment="1">
      <alignment horizontal="right"/>
    </xf>
    <xf numFmtId="0" fontId="14" fillId="0" borderId="5" xfId="17" applyBorder="1" applyAlignment="1">
      <alignment horizontal="right"/>
    </xf>
    <xf numFmtId="0" fontId="14" fillId="0" borderId="2" xfId="17" applyBorder="1" applyAlignment="1">
      <alignment horizontal="right"/>
    </xf>
    <xf numFmtId="0" fontId="18" fillId="0" borderId="4" xfId="0" applyFont="1" applyBorder="1"/>
    <xf numFmtId="0" fontId="18" fillId="0" borderId="6" xfId="0" applyFont="1" applyBorder="1"/>
    <xf numFmtId="0" fontId="18" fillId="0" borderId="5" xfId="0" applyFont="1" applyBorder="1"/>
    <xf numFmtId="0" fontId="16" fillId="13" borderId="0" xfId="0" applyFont="1" applyFill="1" applyAlignment="1">
      <alignment horizontal="center"/>
    </xf>
    <xf numFmtId="0" fontId="16" fillId="0" borderId="7" xfId="17" applyFont="1" applyBorder="1" applyAlignment="1">
      <alignment horizontal="center"/>
    </xf>
    <xf numFmtId="0" fontId="16" fillId="0" borderId="2" xfId="17" applyFont="1" applyBorder="1" applyAlignment="1">
      <alignment horizontal="center"/>
    </xf>
    <xf numFmtId="0" fontId="16" fillId="11" borderId="4" xfId="17" applyFont="1" applyFill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18" fillId="0" borderId="2" xfId="17" applyFont="1" applyBorder="1" applyAlignment="1">
      <alignment horizontal="right"/>
    </xf>
    <xf numFmtId="0" fontId="22" fillId="14" borderId="0" xfId="0" applyFont="1" applyFill="1" applyAlignment="1">
      <alignment horizontal="center"/>
    </xf>
    <xf numFmtId="0" fontId="16" fillId="0" borderId="4" xfId="17" applyFont="1" applyBorder="1" applyAlignment="1">
      <alignment horizontal="center"/>
    </xf>
    <xf numFmtId="0" fontId="16" fillId="0" borderId="6" xfId="17" applyFont="1" applyBorder="1" applyAlignment="1">
      <alignment horizontal="center"/>
    </xf>
    <xf numFmtId="0" fontId="16" fillId="0" borderId="5" xfId="17" applyFont="1" applyBorder="1" applyAlignment="1">
      <alignment horizontal="center"/>
    </xf>
    <xf numFmtId="0" fontId="16" fillId="15" borderId="0" xfId="0" applyFont="1" applyFill="1" applyAlignment="1">
      <alignment horizontal="center"/>
    </xf>
    <xf numFmtId="0" fontId="22" fillId="16" borderId="0" xfId="0" applyFont="1" applyFill="1" applyAlignment="1">
      <alignment horizontal="center"/>
    </xf>
    <xf numFmtId="0" fontId="22" fillId="17" borderId="0" xfId="0" applyFont="1" applyFill="1" applyAlignment="1">
      <alignment horizontal="center"/>
    </xf>
    <xf numFmtId="0" fontId="19" fillId="0" borderId="2" xfId="0" applyFont="1" applyBorder="1" applyAlignment="1">
      <alignment horizontal="right"/>
    </xf>
    <xf numFmtId="0" fontId="19" fillId="12" borderId="2" xfId="0" applyFon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16" fillId="18" borderId="3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/>
    </xf>
  </cellXfs>
  <cellStyles count="25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Currency" xfId="22" builtinId="4"/>
    <cellStyle name="Currency 2" xfId="11" xr:uid="{00000000-0005-0000-0000-000006000000}"/>
    <cellStyle name="Currency 3" xfId="24" xr:uid="{F043BCBC-E902-4A51-B37E-1DD8CE030836}"/>
    <cellStyle name="Error" xfId="12" xr:uid="{00000000-0005-0000-0000-000007000000}"/>
    <cellStyle name="Excel Built-in Currency" xfId="13" xr:uid="{00000000-0005-0000-0000-000008000000}"/>
    <cellStyle name="Footnote" xfId="14" xr:uid="{00000000-0005-0000-0000-000009000000}"/>
    <cellStyle name="Good" xfId="3" builtinId="26" customBuiltin="1"/>
    <cellStyle name="Heading" xfId="15" xr:uid="{00000000-0005-0000-0000-00000B000000}"/>
    <cellStyle name="Heading 1" xfId="1" builtinId="16" customBuiltin="1"/>
    <cellStyle name="Heading 2" xfId="2" builtinId="17" customBuiltin="1"/>
    <cellStyle name="Hyperlink" xfId="16" xr:uid="{00000000-0005-0000-0000-00000E000000}"/>
    <cellStyle name="Neutral" xfId="5" builtinId="28" customBuiltin="1"/>
    <cellStyle name="Normal" xfId="0" builtinId="0" customBuiltin="1"/>
    <cellStyle name="Normal 2" xfId="17" xr:uid="{00000000-0005-0000-0000-000011000000}"/>
    <cellStyle name="Normal 2 2" xfId="18" xr:uid="{00000000-0005-0000-0000-000012000000}"/>
    <cellStyle name="Normal 3" xfId="23" xr:uid="{200D5580-5036-406C-B00E-7423752E64B7}"/>
    <cellStyle name="Note" xfId="6" builtinId="10" customBuiltin="1"/>
    <cellStyle name="Status" xfId="19" xr:uid="{00000000-0005-0000-0000-000014000000}"/>
    <cellStyle name="Text" xfId="20" xr:uid="{00000000-0005-0000-0000-000015000000}"/>
    <cellStyle name="Warning" xfId="21" xr:uid="{00000000-0005-0000-0000-000016000000}"/>
  </cellStyles>
  <dxfs count="0"/>
  <tableStyles count="0" defaultTableStyle="TableStyleMedium2" defaultPivotStyle="PivotStyleLight16"/>
  <colors>
    <mruColors>
      <color rgb="FF5F0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81780</xdr:colOff>
      <xdr:row>1</xdr:row>
      <xdr:rowOff>68983</xdr:rowOff>
    </xdr:from>
    <xdr:to>
      <xdr:col>7</xdr:col>
      <xdr:colOff>540429</xdr:colOff>
      <xdr:row>1</xdr:row>
      <xdr:rowOff>804930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63576" y="243384"/>
          <a:ext cx="11231290" cy="73594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and curriculum</a:t>
          </a:r>
          <a:r>
            <a:rPr lang="en-AU" sz="1600" cap="all" baseline="0"/>
            <a:t> levies (</a:t>
          </a:r>
          <a:r>
            <a:rPr lang="en-AU" sz="1600" cap="none" baseline="0"/>
            <a:t>Shared and Digital Resourses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132330</xdr:colOff>
      <xdr:row>0</xdr:row>
      <xdr:rowOff>97718</xdr:rowOff>
    </xdr:from>
    <xdr:to>
      <xdr:col>1</xdr:col>
      <xdr:colOff>375634</xdr:colOff>
      <xdr:row>1</xdr:row>
      <xdr:rowOff>893042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71CB4-A8DF-AE1C-9E34-C8815289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0" y="97718"/>
          <a:ext cx="954325" cy="96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2407</xdr:colOff>
      <xdr:row>0</xdr:row>
      <xdr:rowOff>112416</xdr:rowOff>
    </xdr:from>
    <xdr:to>
      <xdr:col>7</xdr:col>
      <xdr:colOff>282609</xdr:colOff>
      <xdr:row>1</xdr:row>
      <xdr:rowOff>680357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68918" y="112416"/>
          <a:ext cx="9752867" cy="75634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and curriculum</a:t>
          </a:r>
          <a:r>
            <a:rPr lang="en-AU" sz="1600" cap="all" baseline="0"/>
            <a:t> levies (</a:t>
          </a:r>
          <a:r>
            <a:rPr lang="en-AU" sz="1600" cap="none" baseline="0"/>
            <a:t>Shared and Digital Resourses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248361</xdr:colOff>
      <xdr:row>0</xdr:row>
      <xdr:rowOff>0</xdr:rowOff>
    </xdr:from>
    <xdr:to>
      <xdr:col>1</xdr:col>
      <xdr:colOff>188407</xdr:colOff>
      <xdr:row>1</xdr:row>
      <xdr:rowOff>629347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57B5E5-4FCD-4803-889A-7A7DDF09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61" y="0"/>
          <a:ext cx="714606" cy="79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1412081</xdr:colOff>
      <xdr:row>0</xdr:row>
      <xdr:rowOff>107156</xdr:rowOff>
    </xdr:from>
    <xdr:to>
      <xdr:col>7</xdr:col>
      <xdr:colOff>345280</xdr:colOff>
      <xdr:row>1</xdr:row>
      <xdr:rowOff>576263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12081" y="107156"/>
          <a:ext cx="9672637" cy="65960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and curriculum</a:t>
          </a:r>
          <a:r>
            <a:rPr lang="en-AU" sz="1600" cap="all" baseline="0"/>
            <a:t> levies (</a:t>
          </a:r>
          <a:r>
            <a:rPr lang="en-AU" sz="1600" cap="none" baseline="0"/>
            <a:t>Shared and Digital Resourses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154781</xdr:colOff>
      <xdr:row>0</xdr:row>
      <xdr:rowOff>49530</xdr:rowOff>
    </xdr:from>
    <xdr:to>
      <xdr:col>1</xdr:col>
      <xdr:colOff>35719</xdr:colOff>
      <xdr:row>1</xdr:row>
      <xdr:rowOff>672974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E43DE3-1B91-406F-A989-C260540C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9530"/>
          <a:ext cx="702469" cy="790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0</xdr:row>
      <xdr:rowOff>57583</xdr:rowOff>
    </xdr:from>
    <xdr:to>
      <xdr:col>6</xdr:col>
      <xdr:colOff>1196975</xdr:colOff>
      <xdr:row>1</xdr:row>
      <xdr:rowOff>559233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30902" y="57583"/>
          <a:ext cx="7139709" cy="696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and curriculum</a:t>
          </a:r>
          <a:r>
            <a:rPr lang="en-AU" sz="1600" cap="all" baseline="0"/>
            <a:t> levies  (</a:t>
          </a:r>
          <a:r>
            <a:rPr lang="en-AU" sz="1600" cap="none" baseline="0"/>
            <a:t>Shared and Digital Resources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227301</xdr:colOff>
      <xdr:row>0</xdr:row>
      <xdr:rowOff>64943</xdr:rowOff>
    </xdr:from>
    <xdr:to>
      <xdr:col>1</xdr:col>
      <xdr:colOff>248949</xdr:colOff>
      <xdr:row>1</xdr:row>
      <xdr:rowOff>687867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30E105-BBC1-4925-BE83-C69D431D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01" y="64943"/>
          <a:ext cx="833438" cy="81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787400</xdr:colOff>
      <xdr:row>0</xdr:row>
      <xdr:rowOff>107950</xdr:rowOff>
    </xdr:from>
    <xdr:to>
      <xdr:col>6</xdr:col>
      <xdr:colOff>4552950</xdr:colOff>
      <xdr:row>1</xdr:row>
      <xdr:rowOff>609600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60500" y="107950"/>
          <a:ext cx="9417050" cy="692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</a:t>
          </a:r>
        </a:p>
        <a:p>
          <a:pPr algn="ctr"/>
          <a:r>
            <a:rPr lang="en-AU" sz="1600" cap="all"/>
            <a:t>and curriculum</a:t>
          </a:r>
          <a:r>
            <a:rPr lang="en-AU" sz="1600" cap="all" baseline="0"/>
            <a:t> levies  (</a:t>
          </a:r>
          <a:r>
            <a:rPr lang="en-AU" sz="1600" cap="none" baseline="0"/>
            <a:t>Shared and Digital Resourses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266700</xdr:colOff>
      <xdr:row>0</xdr:row>
      <xdr:rowOff>38100</xdr:rowOff>
    </xdr:from>
    <xdr:to>
      <xdr:col>1</xdr:col>
      <xdr:colOff>347226</xdr:colOff>
      <xdr:row>1</xdr:row>
      <xdr:rowOff>665354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7533BA-0709-43FB-9021-E17198215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753626" cy="81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911596</xdr:colOff>
      <xdr:row>0</xdr:row>
      <xdr:rowOff>131445</xdr:rowOff>
    </xdr:from>
    <xdr:to>
      <xdr:col>6</xdr:col>
      <xdr:colOff>1905720</xdr:colOff>
      <xdr:row>1</xdr:row>
      <xdr:rowOff>635000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767776" y="131445"/>
          <a:ext cx="7736540" cy="67479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</a:t>
          </a:r>
        </a:p>
        <a:p>
          <a:pPr algn="ctr"/>
          <a:r>
            <a:rPr lang="en-AU" sz="1600" cap="all"/>
            <a:t>and curriculum</a:t>
          </a:r>
          <a:r>
            <a:rPr lang="en-AU" sz="1600" cap="all" baseline="0"/>
            <a:t> levies  (</a:t>
          </a:r>
          <a:r>
            <a:rPr lang="en-AU" sz="1600" cap="none" baseline="0"/>
            <a:t>Shared and Digital Resourses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237355</xdr:colOff>
      <xdr:row>0</xdr:row>
      <xdr:rowOff>17594</xdr:rowOff>
    </xdr:from>
    <xdr:to>
      <xdr:col>1</xdr:col>
      <xdr:colOff>128427</xdr:colOff>
      <xdr:row>1</xdr:row>
      <xdr:rowOff>646518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E8391B-9BD6-410F-8D52-FDB44100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55" y="17594"/>
          <a:ext cx="747252" cy="80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492673</xdr:colOff>
      <xdr:row>0</xdr:row>
      <xdr:rowOff>78609</xdr:rowOff>
    </xdr:from>
    <xdr:to>
      <xdr:col>6</xdr:col>
      <xdr:colOff>4703161</xdr:colOff>
      <xdr:row>1</xdr:row>
      <xdr:rowOff>580259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248104" y="78609"/>
          <a:ext cx="9761264" cy="6877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600" cap="all"/>
            <a:t>student resource scheme (c</a:t>
          </a:r>
          <a:r>
            <a:rPr lang="en-AU" sz="1600" cap="none" baseline="0"/>
            <a:t>lassroom</a:t>
          </a:r>
          <a:r>
            <a:rPr lang="en-AU" sz="1600" cap="all"/>
            <a:t> </a:t>
          </a:r>
          <a:r>
            <a:rPr lang="en-AU" sz="1600" cap="none" baseline="0"/>
            <a:t>Consumables</a:t>
          </a:r>
          <a:r>
            <a:rPr lang="en-AU" sz="1600" cap="all"/>
            <a:t> ) </a:t>
          </a:r>
        </a:p>
        <a:p>
          <a:pPr algn="ctr"/>
          <a:r>
            <a:rPr lang="en-AU" sz="1600" cap="all"/>
            <a:t>and curriculum</a:t>
          </a:r>
          <a:r>
            <a:rPr lang="en-AU" sz="1600" cap="all" baseline="0"/>
            <a:t> levies  (</a:t>
          </a:r>
          <a:r>
            <a:rPr lang="en-AU" sz="1600" cap="none" baseline="0"/>
            <a:t>Shared and Digital Resourses</a:t>
          </a:r>
          <a:r>
            <a:rPr lang="en-AU" sz="1600" cap="all" baseline="0"/>
            <a:t>) 2026</a:t>
          </a:r>
          <a:endParaRPr lang="en-AU" sz="1600" cap="all"/>
        </a:p>
      </xdr:txBody>
    </xdr:sp>
    <xdr:clientData/>
  </xdr:twoCellAnchor>
  <xdr:twoCellAnchor>
    <xdr:from>
      <xdr:col>0</xdr:col>
      <xdr:colOff>273706</xdr:colOff>
      <xdr:row>0</xdr:row>
      <xdr:rowOff>43793</xdr:rowOff>
    </xdr:from>
    <xdr:to>
      <xdr:col>1</xdr:col>
      <xdr:colOff>271901</xdr:colOff>
      <xdr:row>1</xdr:row>
      <xdr:rowOff>675426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1E21D1-878A-4037-A631-BD43FD20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706" y="43793"/>
          <a:ext cx="753626" cy="81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zoomScale="71" zoomScaleNormal="71" workbookViewId="0">
      <selection activeCell="G56" sqref="G56"/>
    </sheetView>
  </sheetViews>
  <sheetFormatPr defaultColWidth="8.85546875" defaultRowHeight="14.25"/>
  <cols>
    <col min="1" max="1" width="10.28515625" style="40" customWidth="1"/>
    <col min="2" max="2" width="56.5703125" style="5" customWidth="1"/>
    <col min="3" max="3" width="20.7109375" style="36" customWidth="1"/>
    <col min="4" max="4" width="22" style="43" customWidth="1"/>
    <col min="5" max="5" width="5.28515625" style="5" customWidth="1"/>
    <col min="6" max="6" width="10.140625" style="40" customWidth="1"/>
    <col min="7" max="7" width="32.85546875" style="5" customWidth="1"/>
    <col min="8" max="8" width="13.7109375" style="43" customWidth="1"/>
    <col min="9" max="9" width="8.7109375" style="5" customWidth="1"/>
    <col min="10" max="10" width="8.85546875" style="5"/>
    <col min="11" max="11" width="29.85546875" style="5" bestFit="1" customWidth="1"/>
    <col min="12" max="16384" width="8.85546875" style="5"/>
  </cols>
  <sheetData>
    <row r="1" spans="1:11">
      <c r="A1" s="91"/>
      <c r="B1" s="92"/>
      <c r="C1" s="92"/>
      <c r="D1" s="92"/>
      <c r="E1" s="92"/>
      <c r="F1" s="92"/>
      <c r="G1" s="92"/>
      <c r="H1" s="92"/>
    </row>
    <row r="2" spans="1:11" ht="73.900000000000006" customHeight="1">
      <c r="A2" s="92"/>
      <c r="B2" s="92"/>
      <c r="C2" s="92"/>
      <c r="D2" s="92"/>
      <c r="E2" s="92"/>
      <c r="F2" s="92"/>
      <c r="G2" s="92"/>
      <c r="H2" s="92"/>
    </row>
    <row r="3" spans="1:11" ht="15">
      <c r="A3" s="97" t="s">
        <v>0</v>
      </c>
      <c r="B3" s="97"/>
      <c r="C3" s="97"/>
      <c r="D3" s="97"/>
      <c r="E3" s="97"/>
      <c r="F3" s="97"/>
      <c r="G3" s="97"/>
      <c r="H3" s="97"/>
    </row>
    <row r="4" spans="1:11" ht="15">
      <c r="A4" s="98" t="s">
        <v>1</v>
      </c>
      <c r="B4" s="98"/>
      <c r="C4" s="98"/>
      <c r="D4" s="98"/>
      <c r="E4" s="14"/>
      <c r="F4" s="99" t="s">
        <v>2</v>
      </c>
      <c r="G4" s="99"/>
      <c r="H4" s="99"/>
      <c r="K4" s="66"/>
    </row>
    <row r="5" spans="1:11" ht="15">
      <c r="A5" s="48" t="s">
        <v>3</v>
      </c>
      <c r="B5" s="48" t="s">
        <v>4</v>
      </c>
      <c r="C5" s="49" t="s">
        <v>70</v>
      </c>
      <c r="D5" s="74" t="s">
        <v>5</v>
      </c>
      <c r="E5" s="14"/>
      <c r="F5" s="89" t="s">
        <v>4</v>
      </c>
      <c r="G5" s="90"/>
      <c r="H5" s="15" t="s">
        <v>5</v>
      </c>
      <c r="K5" s="66"/>
    </row>
    <row r="6" spans="1:11" ht="15">
      <c r="A6" s="34">
        <v>12</v>
      </c>
      <c r="B6" s="26" t="s">
        <v>69</v>
      </c>
      <c r="C6" s="24">
        <f>VLOOKUP(B6,'Master Price List'!A:E,4,0)</f>
        <v>3.3</v>
      </c>
      <c r="D6" s="76">
        <f>A6*C6</f>
        <v>39.599999999999994</v>
      </c>
      <c r="F6" s="102" t="s">
        <v>288</v>
      </c>
      <c r="G6" s="103"/>
      <c r="H6" s="104"/>
      <c r="K6" s="66"/>
    </row>
    <row r="7" spans="1:11" ht="15">
      <c r="A7" s="34">
        <v>12</v>
      </c>
      <c r="B7" s="26" t="s">
        <v>86</v>
      </c>
      <c r="C7" s="24">
        <f>VLOOKUP(B7,'Master Price List'!A:E,4,0)</f>
        <v>3.65</v>
      </c>
      <c r="D7" s="76">
        <f>A7*C7</f>
        <v>43.8</v>
      </c>
      <c r="F7" s="102" t="s">
        <v>289</v>
      </c>
      <c r="G7" s="103"/>
      <c r="H7" s="104"/>
      <c r="K7" s="66"/>
    </row>
    <row r="8" spans="1:11" ht="15">
      <c r="A8" s="34">
        <v>6</v>
      </c>
      <c r="B8" s="26" t="s">
        <v>56</v>
      </c>
      <c r="C8" s="24">
        <f>VLOOKUP(B8,'Master Price List'!A:E,4,0)</f>
        <v>1.25</v>
      </c>
      <c r="D8" s="76">
        <f t="shared" ref="D8:D61" si="0">A8*C8</f>
        <v>7.5</v>
      </c>
      <c r="F8" s="102" t="s">
        <v>290</v>
      </c>
      <c r="G8" s="103"/>
      <c r="H8" s="104"/>
      <c r="K8" s="66"/>
    </row>
    <row r="9" spans="1:11" ht="15">
      <c r="A9" s="34">
        <v>12</v>
      </c>
      <c r="B9" s="26" t="s">
        <v>87</v>
      </c>
      <c r="C9" s="24">
        <f>VLOOKUP(B9,'Master Price List'!A:E,4,0)</f>
        <v>3.15</v>
      </c>
      <c r="D9" s="76">
        <f t="shared" si="0"/>
        <v>37.799999999999997</v>
      </c>
      <c r="F9" s="102" t="s">
        <v>291</v>
      </c>
      <c r="G9" s="103"/>
      <c r="H9" s="104"/>
      <c r="K9" s="66"/>
    </row>
    <row r="10" spans="1:11" ht="15">
      <c r="A10" s="34">
        <v>65</v>
      </c>
      <c r="B10" s="26" t="s">
        <v>57</v>
      </c>
      <c r="C10" s="24">
        <f>VLOOKUP(B10,'Master Price List'!A:E,4,0)</f>
        <v>0.5</v>
      </c>
      <c r="D10" s="76">
        <f t="shared" si="0"/>
        <v>32.5</v>
      </c>
      <c r="F10" s="102" t="s">
        <v>292</v>
      </c>
      <c r="G10" s="103"/>
      <c r="H10" s="104"/>
      <c r="K10" s="66"/>
    </row>
    <row r="11" spans="1:11" ht="15">
      <c r="A11" s="34">
        <v>30</v>
      </c>
      <c r="B11" s="26" t="s">
        <v>71</v>
      </c>
      <c r="C11" s="24">
        <f>VLOOKUP(B11,'Master Price List'!A:E,4,0)</f>
        <v>2.9</v>
      </c>
      <c r="D11" s="76">
        <f t="shared" si="0"/>
        <v>87</v>
      </c>
      <c r="F11" s="86"/>
      <c r="G11" s="87"/>
      <c r="H11" s="88"/>
      <c r="K11" s="66"/>
    </row>
    <row r="12" spans="1:11">
      <c r="A12" s="21">
        <v>30</v>
      </c>
      <c r="B12" s="26" t="s">
        <v>72</v>
      </c>
      <c r="C12" s="24">
        <f>VLOOKUP(B12,'Master Price List'!A:E,4,0)</f>
        <v>2.4</v>
      </c>
      <c r="D12" s="76">
        <f t="shared" si="0"/>
        <v>72</v>
      </c>
      <c r="F12" s="6"/>
      <c r="G12" s="7"/>
      <c r="H12" s="11"/>
      <c r="K12" s="66"/>
    </row>
    <row r="13" spans="1:11" ht="15">
      <c r="A13" s="21">
        <v>6</v>
      </c>
      <c r="B13" s="26" t="s">
        <v>73</v>
      </c>
      <c r="C13" s="24">
        <f>VLOOKUP(B13,'Master Price List'!A:E,4,0)</f>
        <v>1.5</v>
      </c>
      <c r="D13" s="76">
        <f t="shared" si="0"/>
        <v>9</v>
      </c>
      <c r="F13" s="100" t="s">
        <v>294</v>
      </c>
      <c r="G13" s="101"/>
      <c r="H13" s="72">
        <v>27.66</v>
      </c>
      <c r="K13" s="66"/>
    </row>
    <row r="14" spans="1:11">
      <c r="A14" s="21">
        <v>6</v>
      </c>
      <c r="B14" s="26" t="s">
        <v>19</v>
      </c>
      <c r="C14" s="24">
        <f>VLOOKUP(B14,'Master Price List'!A:E,4,0)</f>
        <v>4.4000000000000004</v>
      </c>
      <c r="D14" s="76">
        <f t="shared" si="0"/>
        <v>26.400000000000002</v>
      </c>
      <c r="F14" s="6"/>
      <c r="G14" s="7"/>
      <c r="H14" s="11"/>
      <c r="K14" s="66"/>
    </row>
    <row r="15" spans="1:11">
      <c r="A15" s="21">
        <v>12</v>
      </c>
      <c r="B15" s="26" t="s">
        <v>64</v>
      </c>
      <c r="C15" s="24">
        <f>VLOOKUP(B15,'Master Price List'!A:E,4,0)</f>
        <v>11.45</v>
      </c>
      <c r="D15" s="76">
        <f t="shared" si="0"/>
        <v>137.39999999999998</v>
      </c>
      <c r="F15" s="94"/>
      <c r="G15" s="94"/>
      <c r="H15" s="94"/>
      <c r="K15" s="66"/>
    </row>
    <row r="16" spans="1:11" ht="15">
      <c r="A16" s="21">
        <v>12</v>
      </c>
      <c r="B16" s="26" t="s">
        <v>63</v>
      </c>
      <c r="C16" s="24">
        <f>VLOOKUP(B16,'Master Price List'!A:E,4,0)</f>
        <v>108</v>
      </c>
      <c r="D16" s="76">
        <f t="shared" si="0"/>
        <v>1296</v>
      </c>
      <c r="F16" s="95" t="s">
        <v>9</v>
      </c>
      <c r="G16" s="95"/>
      <c r="H16" s="95"/>
      <c r="K16" s="66"/>
    </row>
    <row r="17" spans="1:11">
      <c r="A17" s="21">
        <v>12</v>
      </c>
      <c r="B17" s="26" t="s">
        <v>65</v>
      </c>
      <c r="C17" s="24">
        <f>VLOOKUP(B17,'Master Price List'!A:E,4,0)</f>
        <v>5.6</v>
      </c>
      <c r="D17" s="76">
        <f t="shared" si="0"/>
        <v>67.199999999999989</v>
      </c>
      <c r="F17" s="96" t="s">
        <v>53</v>
      </c>
      <c r="G17" s="96"/>
      <c r="H17" s="62">
        <f>D63</f>
        <v>86.34</v>
      </c>
      <c r="K17" s="66"/>
    </row>
    <row r="18" spans="1:11">
      <c r="A18" s="21">
        <v>12</v>
      </c>
      <c r="B18" s="26" t="s">
        <v>36</v>
      </c>
      <c r="C18" s="24">
        <f>VLOOKUP(B18,'Master Price List'!A:E,4,0)</f>
        <v>2.4</v>
      </c>
      <c r="D18" s="76">
        <f t="shared" si="0"/>
        <v>28.799999999999997</v>
      </c>
      <c r="F18" s="96" t="s">
        <v>54</v>
      </c>
      <c r="G18" s="96"/>
      <c r="H18" s="63">
        <f>H13</f>
        <v>27.66</v>
      </c>
      <c r="K18" s="66"/>
    </row>
    <row r="19" spans="1:11" ht="15">
      <c r="A19" s="21">
        <v>2</v>
      </c>
      <c r="B19" s="26" t="s">
        <v>6</v>
      </c>
      <c r="C19" s="24">
        <f>VLOOKUP(B19,'Master Price List'!A:E,4,0)</f>
        <v>11.95</v>
      </c>
      <c r="D19" s="76">
        <f t="shared" si="0"/>
        <v>23.9</v>
      </c>
      <c r="F19" s="93" t="s">
        <v>55</v>
      </c>
      <c r="G19" s="93"/>
      <c r="H19" s="73">
        <f>SUM(H17:H18)</f>
        <v>114</v>
      </c>
      <c r="K19" s="66"/>
    </row>
    <row r="20" spans="1:11">
      <c r="A20" s="21">
        <v>6</v>
      </c>
      <c r="B20" s="26" t="s">
        <v>66</v>
      </c>
      <c r="C20" s="24">
        <f>VLOOKUP(B20,'Master Price List'!A:E,4,0)</f>
        <v>7.8</v>
      </c>
      <c r="D20" s="76">
        <f t="shared" si="0"/>
        <v>46.8</v>
      </c>
      <c r="F20" s="5"/>
      <c r="G20" s="43"/>
      <c r="H20" s="5"/>
      <c r="K20" s="66"/>
    </row>
    <row r="21" spans="1:11">
      <c r="A21" s="21">
        <v>30</v>
      </c>
      <c r="B21" s="26" t="s">
        <v>37</v>
      </c>
      <c r="C21" s="24">
        <f>VLOOKUP(B21,'Master Price List'!A:E,4,0)</f>
        <v>2.9</v>
      </c>
      <c r="D21" s="76">
        <f t="shared" si="0"/>
        <v>87</v>
      </c>
      <c r="F21" s="5"/>
      <c r="G21" s="43"/>
      <c r="H21" s="5"/>
      <c r="K21" s="66"/>
    </row>
    <row r="22" spans="1:11" ht="13.5" customHeight="1">
      <c r="A22" s="21">
        <v>6</v>
      </c>
      <c r="B22" s="26" t="s">
        <v>38</v>
      </c>
      <c r="C22" s="24">
        <f>VLOOKUP(B22,'Master Price List'!A:E,4,0)</f>
        <v>3.3</v>
      </c>
      <c r="D22" s="76">
        <f t="shared" si="0"/>
        <v>19.799999999999997</v>
      </c>
      <c r="F22" s="5"/>
      <c r="G22" s="43"/>
      <c r="H22" s="5"/>
      <c r="K22" s="66"/>
    </row>
    <row r="23" spans="1:11" ht="13.5" customHeight="1">
      <c r="A23" s="21">
        <v>4</v>
      </c>
      <c r="B23" s="26" t="s">
        <v>67</v>
      </c>
      <c r="C23" s="24">
        <f>VLOOKUP(B23,'Master Price List'!A:E,4,0)</f>
        <v>23</v>
      </c>
      <c r="D23" s="76">
        <f t="shared" si="0"/>
        <v>92</v>
      </c>
      <c r="F23" s="5"/>
      <c r="G23" s="43"/>
      <c r="H23" s="5"/>
      <c r="K23" s="66"/>
    </row>
    <row r="24" spans="1:11" ht="13.5" customHeight="1">
      <c r="A24" s="21">
        <v>12</v>
      </c>
      <c r="B24" s="23" t="s">
        <v>74</v>
      </c>
      <c r="C24" s="24">
        <f>VLOOKUP(B24,'Master Price List'!A:E,4,0)</f>
        <v>3.9</v>
      </c>
      <c r="D24" s="76">
        <f t="shared" si="0"/>
        <v>46.8</v>
      </c>
      <c r="F24" s="5"/>
      <c r="G24" s="43"/>
      <c r="H24" s="5"/>
      <c r="K24" s="66"/>
    </row>
    <row r="25" spans="1:11">
      <c r="A25" s="34">
        <v>12</v>
      </c>
      <c r="B25" s="23" t="s">
        <v>44</v>
      </c>
      <c r="C25" s="24">
        <f>VLOOKUP(B25,'Master Price List'!A:E,4,0)</f>
        <v>6.25</v>
      </c>
      <c r="D25" s="76">
        <f t="shared" si="0"/>
        <v>75</v>
      </c>
      <c r="F25" s="5"/>
      <c r="G25" s="43"/>
      <c r="H25" s="5"/>
      <c r="K25" s="66"/>
    </row>
    <row r="26" spans="1:11">
      <c r="A26" s="34">
        <v>25</v>
      </c>
      <c r="B26" s="23" t="s">
        <v>34</v>
      </c>
      <c r="C26" s="24">
        <f>VLOOKUP(B26,'Master Price List'!A:E,4,0)</f>
        <v>2</v>
      </c>
      <c r="D26" s="76">
        <f t="shared" si="0"/>
        <v>50</v>
      </c>
      <c r="F26" s="5"/>
      <c r="G26" s="43"/>
      <c r="H26" s="5"/>
      <c r="K26" s="66"/>
    </row>
    <row r="27" spans="1:11">
      <c r="A27" s="34">
        <v>12</v>
      </c>
      <c r="B27" s="23" t="s">
        <v>20</v>
      </c>
      <c r="C27" s="24">
        <f>VLOOKUP(B27,'Master Price List'!A:E,4,0)</f>
        <v>3.7</v>
      </c>
      <c r="D27" s="76">
        <f t="shared" si="0"/>
        <v>44.400000000000006</v>
      </c>
      <c r="F27" s="5"/>
      <c r="G27" s="43"/>
      <c r="H27" s="5"/>
      <c r="K27" s="66"/>
    </row>
    <row r="28" spans="1:11">
      <c r="A28" s="34">
        <v>12</v>
      </c>
      <c r="B28" s="23" t="s">
        <v>8</v>
      </c>
      <c r="C28" s="24">
        <f>VLOOKUP(B28,'Master Price List'!A:E,4,0)</f>
        <v>6.25</v>
      </c>
      <c r="D28" s="76">
        <f t="shared" si="0"/>
        <v>75</v>
      </c>
      <c r="F28" s="5"/>
      <c r="G28" s="43"/>
      <c r="H28" s="5"/>
      <c r="K28" s="66"/>
    </row>
    <row r="29" spans="1:11">
      <c r="A29" s="34">
        <v>12</v>
      </c>
      <c r="B29" s="23" t="s">
        <v>39</v>
      </c>
      <c r="C29" s="24">
        <f>VLOOKUP(B29,'Master Price List'!A:E,4,0)</f>
        <v>9.1999999999999993</v>
      </c>
      <c r="D29" s="76">
        <f t="shared" si="0"/>
        <v>110.39999999999999</v>
      </c>
      <c r="F29" s="5"/>
      <c r="G29" s="43"/>
      <c r="H29" s="5"/>
      <c r="K29" s="66"/>
    </row>
    <row r="30" spans="1:11">
      <c r="A30" s="34">
        <v>12</v>
      </c>
      <c r="B30" s="23" t="s">
        <v>10</v>
      </c>
      <c r="C30" s="24">
        <f>VLOOKUP(B30,'Master Price List'!A:E,4,0)</f>
        <v>26</v>
      </c>
      <c r="D30" s="76">
        <f t="shared" si="0"/>
        <v>312</v>
      </c>
      <c r="F30" s="5"/>
      <c r="G30" s="43"/>
      <c r="H30" s="5"/>
      <c r="K30" s="66"/>
    </row>
    <row r="31" spans="1:11">
      <c r="A31" s="21">
        <v>6</v>
      </c>
      <c r="B31" s="23" t="s">
        <v>40</v>
      </c>
      <c r="C31" s="24">
        <f>VLOOKUP(B31,'Master Price List'!A:E,4,0)</f>
        <v>15</v>
      </c>
      <c r="D31" s="76">
        <f t="shared" si="0"/>
        <v>90</v>
      </c>
      <c r="F31" s="5"/>
      <c r="G31" s="43"/>
      <c r="H31" s="5"/>
      <c r="K31" s="66"/>
    </row>
    <row r="32" spans="1:11">
      <c r="A32" s="21">
        <v>6</v>
      </c>
      <c r="B32" s="23" t="s">
        <v>32</v>
      </c>
      <c r="C32" s="24">
        <f>VLOOKUP(B32,'Master Price List'!A:E,4,0)</f>
        <v>3</v>
      </c>
      <c r="D32" s="76">
        <f t="shared" si="0"/>
        <v>18</v>
      </c>
      <c r="F32" s="5"/>
      <c r="G32" s="43"/>
      <c r="H32" s="5"/>
      <c r="K32" s="66"/>
    </row>
    <row r="33" spans="1:11">
      <c r="A33" s="21">
        <v>6</v>
      </c>
      <c r="B33" s="23" t="s">
        <v>41</v>
      </c>
      <c r="C33" s="24">
        <f>VLOOKUP(B33,'Master Price List'!A:E,4,0)</f>
        <v>2.4</v>
      </c>
      <c r="D33" s="76">
        <f t="shared" si="0"/>
        <v>14.399999999999999</v>
      </c>
      <c r="F33" s="5"/>
      <c r="G33" s="43"/>
      <c r="H33" s="5"/>
      <c r="K33" s="66"/>
    </row>
    <row r="34" spans="1:11">
      <c r="A34" s="21">
        <v>25</v>
      </c>
      <c r="B34" s="26" t="s">
        <v>11</v>
      </c>
      <c r="C34" s="24">
        <f>VLOOKUP(B34,'Master Price List'!A:E,4,0)</f>
        <v>0.3</v>
      </c>
      <c r="D34" s="76">
        <f t="shared" si="0"/>
        <v>7.5</v>
      </c>
      <c r="F34" s="5"/>
      <c r="G34" s="43"/>
      <c r="H34" s="5"/>
      <c r="K34" s="66"/>
    </row>
    <row r="35" spans="1:11">
      <c r="A35" s="21">
        <v>12</v>
      </c>
      <c r="B35" s="23" t="s">
        <v>50</v>
      </c>
      <c r="C35" s="24">
        <f>VLOOKUP(B35,'Master Price List'!A:E,4,0)</f>
        <v>18.2</v>
      </c>
      <c r="D35" s="76">
        <f t="shared" si="0"/>
        <v>218.39999999999998</v>
      </c>
      <c r="K35" s="66"/>
    </row>
    <row r="36" spans="1:11">
      <c r="A36" s="21">
        <v>12</v>
      </c>
      <c r="B36" s="23" t="s">
        <v>42</v>
      </c>
      <c r="C36" s="24">
        <f>VLOOKUP(B36,'Master Price List'!A:E,4,0)</f>
        <v>2.75</v>
      </c>
      <c r="D36" s="76">
        <f t="shared" si="0"/>
        <v>33</v>
      </c>
      <c r="K36" s="66"/>
    </row>
    <row r="37" spans="1:11">
      <c r="A37" s="21">
        <v>120</v>
      </c>
      <c r="B37" s="26" t="s">
        <v>12</v>
      </c>
      <c r="C37" s="24">
        <f>VLOOKUP(B37,'Master Price List'!A:E,4,0)</f>
        <v>2</v>
      </c>
      <c r="D37" s="76">
        <f t="shared" si="0"/>
        <v>240</v>
      </c>
      <c r="K37" s="66"/>
    </row>
    <row r="38" spans="1:11">
      <c r="A38" s="21">
        <v>6</v>
      </c>
      <c r="B38" s="26" t="s">
        <v>75</v>
      </c>
      <c r="C38" s="24">
        <f>VLOOKUP(B38,'Master Price List'!A:E,4,0)</f>
        <v>2.7</v>
      </c>
      <c r="D38" s="76">
        <f t="shared" si="0"/>
        <v>16.200000000000003</v>
      </c>
      <c r="K38" s="66"/>
    </row>
    <row r="39" spans="1:11">
      <c r="A39" s="21">
        <v>25</v>
      </c>
      <c r="B39" s="26" t="s">
        <v>76</v>
      </c>
      <c r="C39" s="24">
        <f>VLOOKUP(B39,'Master Price List'!A:E,4,0)</f>
        <v>7.15</v>
      </c>
      <c r="D39" s="76">
        <f t="shared" si="0"/>
        <v>178.75</v>
      </c>
      <c r="K39" s="66"/>
    </row>
    <row r="40" spans="1:11">
      <c r="A40" s="21">
        <v>3</v>
      </c>
      <c r="B40" s="26" t="s">
        <v>77</v>
      </c>
      <c r="C40" s="24">
        <f>VLOOKUP(B40,'Master Price List'!A:E,4,0)</f>
        <v>6</v>
      </c>
      <c r="D40" s="76">
        <f t="shared" si="0"/>
        <v>18</v>
      </c>
      <c r="K40" s="66"/>
    </row>
    <row r="41" spans="1:11">
      <c r="A41" s="21">
        <v>12</v>
      </c>
      <c r="B41" s="26" t="s">
        <v>13</v>
      </c>
      <c r="C41" s="24">
        <f>VLOOKUP(B41,'Master Price List'!A:E,4,0)</f>
        <v>6.55</v>
      </c>
      <c r="D41" s="76">
        <f t="shared" si="0"/>
        <v>78.599999999999994</v>
      </c>
      <c r="K41" s="66"/>
    </row>
    <row r="42" spans="1:11">
      <c r="A42" s="21">
        <v>35</v>
      </c>
      <c r="B42" s="26" t="s">
        <v>14</v>
      </c>
      <c r="C42" s="24">
        <f>VLOOKUP(B42,'Master Price List'!A:E,4,0)</f>
        <v>7.5</v>
      </c>
      <c r="D42" s="76">
        <f t="shared" si="0"/>
        <v>262.5</v>
      </c>
      <c r="K42" s="66"/>
    </row>
    <row r="43" spans="1:11" ht="18" customHeight="1">
      <c r="A43" s="21">
        <v>6</v>
      </c>
      <c r="B43" s="26" t="s">
        <v>43</v>
      </c>
      <c r="C43" s="24">
        <f>VLOOKUP(B43,'Master Price List'!A:E,4,0)</f>
        <v>3.35</v>
      </c>
      <c r="D43" s="76">
        <f t="shared" si="0"/>
        <v>20.100000000000001</v>
      </c>
      <c r="K43" s="66"/>
    </row>
    <row r="44" spans="1:11">
      <c r="A44" s="21">
        <v>12</v>
      </c>
      <c r="B44" s="26" t="s">
        <v>15</v>
      </c>
      <c r="C44" s="24">
        <f>VLOOKUP(B44,'Master Price List'!A:E,4,0)</f>
        <v>14.95</v>
      </c>
      <c r="D44" s="76">
        <f t="shared" si="0"/>
        <v>179.39999999999998</v>
      </c>
      <c r="K44" s="66"/>
    </row>
    <row r="45" spans="1:11">
      <c r="A45" s="21">
        <v>12</v>
      </c>
      <c r="B45" s="26" t="s">
        <v>280</v>
      </c>
      <c r="C45" s="24">
        <f>VLOOKUP(B45,'Master Price List'!A:E,4,0)</f>
        <v>0.85</v>
      </c>
      <c r="D45" s="76">
        <f t="shared" si="0"/>
        <v>10.199999999999999</v>
      </c>
      <c r="K45" s="66"/>
    </row>
    <row r="46" spans="1:11">
      <c r="A46" s="21">
        <v>6</v>
      </c>
      <c r="B46" s="26" t="s">
        <v>281</v>
      </c>
      <c r="C46" s="24">
        <f>VLOOKUP(B46,'Master Price List'!A:E,4,0)</f>
        <v>5.6</v>
      </c>
      <c r="D46" s="76">
        <f t="shared" si="0"/>
        <v>33.599999999999994</v>
      </c>
      <c r="K46" s="66"/>
    </row>
    <row r="47" spans="1:11" ht="14.25" customHeight="1">
      <c r="A47" s="21">
        <v>12</v>
      </c>
      <c r="B47" s="26" t="s">
        <v>26</v>
      </c>
      <c r="C47" s="24">
        <f>VLOOKUP(B47,'Master Price List'!A:E,4,0)</f>
        <v>9.9</v>
      </c>
      <c r="D47" s="76">
        <f t="shared" si="0"/>
        <v>118.80000000000001</v>
      </c>
      <c r="K47" s="66"/>
    </row>
    <row r="48" spans="1:11" ht="13.5" customHeight="1">
      <c r="A48" s="21">
        <v>6</v>
      </c>
      <c r="B48" s="26" t="s">
        <v>173</v>
      </c>
      <c r="C48" s="24">
        <f>VLOOKUP(B48,'Master Price List'!A:E,4,0)</f>
        <v>2.7</v>
      </c>
      <c r="D48" s="76">
        <f t="shared" si="0"/>
        <v>16.200000000000003</v>
      </c>
      <c r="E48" s="40"/>
    </row>
    <row r="49" spans="1:5" ht="14.45" customHeight="1">
      <c r="A49" s="21">
        <v>6</v>
      </c>
      <c r="B49" s="26" t="s">
        <v>27</v>
      </c>
      <c r="C49" s="24">
        <f>VLOOKUP(B49,'Master Price List'!A:E,4,0)</f>
        <v>1.2</v>
      </c>
      <c r="D49" s="76">
        <f t="shared" si="0"/>
        <v>7.1999999999999993</v>
      </c>
      <c r="E49" s="40"/>
    </row>
    <row r="50" spans="1:5">
      <c r="A50" s="21">
        <v>25</v>
      </c>
      <c r="B50" s="26" t="s">
        <v>78</v>
      </c>
      <c r="C50" s="24">
        <f>VLOOKUP(B50,'Master Price List'!A:E,4,0)</f>
        <v>12.45</v>
      </c>
      <c r="D50" s="76">
        <f t="shared" si="0"/>
        <v>311.25</v>
      </c>
      <c r="E50" s="40"/>
    </row>
    <row r="51" spans="1:5">
      <c r="A51" s="21">
        <v>25</v>
      </c>
      <c r="B51" s="26" t="s">
        <v>79</v>
      </c>
      <c r="C51" s="24">
        <f>VLOOKUP(B51,'Master Price List'!A:E,4,0)</f>
        <v>6.4</v>
      </c>
      <c r="D51" s="76">
        <f t="shared" si="0"/>
        <v>160</v>
      </c>
      <c r="E51" s="40"/>
    </row>
    <row r="52" spans="1:5">
      <c r="A52" s="21">
        <v>12</v>
      </c>
      <c r="B52" s="26" t="s">
        <v>24</v>
      </c>
      <c r="C52" s="24">
        <f>VLOOKUP(B52,'Master Price List'!A:E,4,0)</f>
        <v>17</v>
      </c>
      <c r="D52" s="76">
        <f t="shared" si="0"/>
        <v>204</v>
      </c>
      <c r="E52" s="40"/>
    </row>
    <row r="53" spans="1:5">
      <c r="A53" s="21">
        <v>6</v>
      </c>
      <c r="B53" s="26" t="s">
        <v>25</v>
      </c>
      <c r="C53" s="24">
        <f>VLOOKUP(B53,'Master Price List'!A:E,4,0)</f>
        <v>27.6</v>
      </c>
      <c r="D53" s="76">
        <f t="shared" si="0"/>
        <v>165.60000000000002</v>
      </c>
      <c r="E53" s="40"/>
    </row>
    <row r="54" spans="1:5">
      <c r="A54" s="21">
        <v>60</v>
      </c>
      <c r="B54" s="26" t="s">
        <v>16</v>
      </c>
      <c r="C54" s="24">
        <f>VLOOKUP(B54,'Master Price List'!A:E,4,0)</f>
        <v>12.5</v>
      </c>
      <c r="D54" s="76">
        <f t="shared" si="0"/>
        <v>750</v>
      </c>
      <c r="E54" s="40"/>
    </row>
    <row r="55" spans="1:5">
      <c r="A55" s="21">
        <v>12</v>
      </c>
      <c r="B55" s="27" t="s">
        <v>80</v>
      </c>
      <c r="C55" s="24">
        <f>VLOOKUP(B55,'Master Price List'!A:E,4,0)</f>
        <v>100</v>
      </c>
      <c r="D55" s="76">
        <f t="shared" si="0"/>
        <v>1200</v>
      </c>
      <c r="E55" s="40"/>
    </row>
    <row r="56" spans="1:5">
      <c r="A56" s="21">
        <v>12</v>
      </c>
      <c r="B56" s="27" t="s">
        <v>81</v>
      </c>
      <c r="C56" s="24">
        <f>VLOOKUP(B56,'Master Price List'!A:E,4,0)</f>
        <v>100</v>
      </c>
      <c r="D56" s="76">
        <f t="shared" si="0"/>
        <v>1200</v>
      </c>
      <c r="E56" s="40"/>
    </row>
    <row r="57" spans="1:5">
      <c r="A57" s="21">
        <v>12</v>
      </c>
      <c r="B57" s="27" t="s">
        <v>83</v>
      </c>
      <c r="C57" s="24">
        <f>VLOOKUP(B57,'Master Price List'!A:E,4,0)</f>
        <v>100</v>
      </c>
      <c r="D57" s="76">
        <f t="shared" si="0"/>
        <v>1200</v>
      </c>
      <c r="E57" s="40"/>
    </row>
    <row r="58" spans="1:5">
      <c r="A58" s="21">
        <v>12</v>
      </c>
      <c r="B58" s="27" t="s">
        <v>82</v>
      </c>
      <c r="C58" s="24">
        <f>VLOOKUP(B58,'Master Price List'!A:E,4,0)</f>
        <v>100</v>
      </c>
      <c r="D58" s="76">
        <f t="shared" si="0"/>
        <v>1200</v>
      </c>
      <c r="E58" s="40"/>
    </row>
    <row r="59" spans="1:5">
      <c r="A59" s="21">
        <v>30</v>
      </c>
      <c r="B59" s="26" t="s">
        <v>154</v>
      </c>
      <c r="C59" s="24">
        <f>VLOOKUP(B59,'Master Price List'!A:E,4,0)</f>
        <v>4.3</v>
      </c>
      <c r="D59" s="76">
        <f t="shared" si="0"/>
        <v>129</v>
      </c>
    </row>
    <row r="60" spans="1:5">
      <c r="A60" s="21">
        <v>6</v>
      </c>
      <c r="B60" s="26" t="s">
        <v>52</v>
      </c>
      <c r="C60" s="24">
        <v>100</v>
      </c>
      <c r="D60" s="76">
        <f t="shared" si="0"/>
        <v>600</v>
      </c>
    </row>
    <row r="61" spans="1:5">
      <c r="A61" s="21">
        <v>12</v>
      </c>
      <c r="B61" s="26" t="s">
        <v>18</v>
      </c>
      <c r="C61" s="24">
        <f>VLOOKUP(B61,'Master Price List'!A:E,4,0)</f>
        <v>8.9499999999999993</v>
      </c>
      <c r="D61" s="76">
        <f t="shared" si="0"/>
        <v>107.39999999999999</v>
      </c>
    </row>
    <row r="62" spans="1:5" ht="15">
      <c r="A62" s="21"/>
      <c r="B62" s="68" t="s">
        <v>7</v>
      </c>
      <c r="C62" s="30">
        <f>SUM(C6:C61)</f>
        <v>958.05</v>
      </c>
      <c r="D62" s="31">
        <f>SUM(D6:D61)</f>
        <v>11656.199999999999</v>
      </c>
    </row>
    <row r="63" spans="1:5" ht="15">
      <c r="A63" s="32" t="s">
        <v>68</v>
      </c>
      <c r="B63" s="64"/>
      <c r="C63" s="51"/>
      <c r="D63" s="33">
        <v>86.34</v>
      </c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F10:H10"/>
    <mergeCell ref="F11:H11"/>
    <mergeCell ref="F5:G5"/>
    <mergeCell ref="A1:H2"/>
    <mergeCell ref="F19:G19"/>
    <mergeCell ref="F15:H15"/>
    <mergeCell ref="F16:H16"/>
    <mergeCell ref="F17:G17"/>
    <mergeCell ref="F18:G18"/>
    <mergeCell ref="A3:H3"/>
    <mergeCell ref="A4:D4"/>
    <mergeCell ref="F4:H4"/>
    <mergeCell ref="F13:G13"/>
    <mergeCell ref="F6:H6"/>
    <mergeCell ref="F7:H7"/>
    <mergeCell ref="F8:H8"/>
    <mergeCell ref="F9:H9"/>
  </mergeCells>
  <phoneticPr fontId="23" type="noConversion"/>
  <pageMargins left="0.25" right="0.25" top="0.75" bottom="0.75" header="0.3" footer="0.3"/>
  <pageSetup paperSize="8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0"/>
  <sheetViews>
    <sheetView topLeftCell="A33" zoomScale="91" zoomScaleNormal="91" workbookViewId="0">
      <selection activeCell="L18" sqref="L18"/>
    </sheetView>
  </sheetViews>
  <sheetFormatPr defaultColWidth="8.85546875" defaultRowHeight="14.25"/>
  <cols>
    <col min="1" max="1" width="11.28515625" style="5" customWidth="1"/>
    <col min="2" max="2" width="42.7109375" style="43" customWidth="1"/>
    <col min="3" max="3" width="13.85546875" style="42" customWidth="1"/>
    <col min="4" max="4" width="14" style="5" customWidth="1"/>
    <col min="5" max="5" width="3.140625" style="40" customWidth="1"/>
    <col min="6" max="6" width="8.7109375" style="5" bestFit="1" customWidth="1"/>
    <col min="7" max="7" width="24.85546875" style="43" customWidth="1"/>
    <col min="8" max="8" width="10.140625" style="5" bestFit="1" customWidth="1"/>
    <col min="9" max="9" width="8.7109375" style="5" customWidth="1"/>
    <col min="10" max="10" width="9.5703125" style="5" bestFit="1" customWidth="1"/>
    <col min="11" max="16384" width="8.85546875" style="5"/>
  </cols>
  <sheetData>
    <row r="1" spans="1:13">
      <c r="A1" s="92"/>
      <c r="B1" s="92"/>
      <c r="C1" s="92"/>
      <c r="D1" s="92"/>
      <c r="E1" s="92"/>
      <c r="F1" s="92"/>
      <c r="G1" s="92"/>
      <c r="H1" s="92"/>
    </row>
    <row r="2" spans="1:13" ht="56.45" customHeight="1">
      <c r="A2" s="92"/>
      <c r="B2" s="92"/>
      <c r="C2" s="92"/>
      <c r="D2" s="92"/>
      <c r="E2" s="92"/>
      <c r="F2" s="92"/>
      <c r="G2" s="92"/>
      <c r="H2" s="92"/>
    </row>
    <row r="3" spans="1:13">
      <c r="A3" s="115" t="s">
        <v>58</v>
      </c>
      <c r="B3" s="115"/>
      <c r="C3" s="115"/>
      <c r="D3" s="115"/>
      <c r="E3" s="115"/>
      <c r="F3" s="115"/>
      <c r="G3" s="115"/>
      <c r="H3" s="115"/>
    </row>
    <row r="4" spans="1:13">
      <c r="A4" s="116" t="s">
        <v>1</v>
      </c>
      <c r="B4" s="116"/>
      <c r="C4" s="116"/>
      <c r="D4" s="116"/>
      <c r="E4" s="1"/>
      <c r="F4" s="117" t="s">
        <v>45</v>
      </c>
      <c r="G4" s="117"/>
      <c r="H4" s="117"/>
    </row>
    <row r="5" spans="1:13" ht="15">
      <c r="A5" s="77" t="s">
        <v>3</v>
      </c>
      <c r="B5" s="77" t="s">
        <v>4</v>
      </c>
      <c r="C5" s="78" t="s">
        <v>84</v>
      </c>
      <c r="D5" s="79" t="s">
        <v>5</v>
      </c>
      <c r="E5" s="1"/>
      <c r="F5" s="118" t="s">
        <v>4</v>
      </c>
      <c r="G5" s="90"/>
      <c r="H5" s="2" t="s">
        <v>5</v>
      </c>
      <c r="K5" s="66"/>
      <c r="L5" s="66"/>
      <c r="M5" s="66"/>
    </row>
    <row r="6" spans="1:13" ht="15">
      <c r="A6" s="21">
        <v>140</v>
      </c>
      <c r="B6" s="26" t="s">
        <v>12</v>
      </c>
      <c r="C6" s="24">
        <f>VLOOKUP(B6,'Master Price List'!A:E,4,FALSE)</f>
        <v>2</v>
      </c>
      <c r="D6" s="76">
        <f>A6*C6</f>
        <v>280</v>
      </c>
      <c r="E6" s="5"/>
      <c r="F6" s="102" t="s">
        <v>288</v>
      </c>
      <c r="G6" s="103"/>
      <c r="H6" s="104"/>
      <c r="K6" s="66"/>
      <c r="L6" s="66"/>
      <c r="M6" s="66"/>
    </row>
    <row r="7" spans="1:13" ht="15">
      <c r="A7" s="21">
        <v>14</v>
      </c>
      <c r="B7" s="26" t="s">
        <v>18</v>
      </c>
      <c r="C7" s="24">
        <f>VLOOKUP(B7,'Master Price List'!A:E,4,FALSE)</f>
        <v>8.9499999999999993</v>
      </c>
      <c r="D7" s="76">
        <f t="shared" ref="D7:D56" si="0">A7*C7</f>
        <v>125.29999999999998</v>
      </c>
      <c r="E7" s="5"/>
      <c r="F7" s="102" t="s">
        <v>289</v>
      </c>
      <c r="G7" s="103"/>
      <c r="H7" s="104"/>
      <c r="K7" s="66"/>
      <c r="L7" s="66"/>
      <c r="M7" s="66"/>
    </row>
    <row r="8" spans="1:13" ht="15">
      <c r="A8" s="21">
        <v>35</v>
      </c>
      <c r="B8" s="26" t="s">
        <v>16</v>
      </c>
      <c r="C8" s="24">
        <f>VLOOKUP(B8,'Master Price List'!A:E,4,FALSE)</f>
        <v>12.5</v>
      </c>
      <c r="D8" s="76">
        <f t="shared" si="0"/>
        <v>437.5</v>
      </c>
      <c r="E8" s="5"/>
      <c r="F8" s="102" t="s">
        <v>290</v>
      </c>
      <c r="G8" s="103"/>
      <c r="H8" s="104"/>
      <c r="K8" s="66"/>
      <c r="L8" s="66"/>
      <c r="M8" s="66"/>
    </row>
    <row r="9" spans="1:13" ht="15">
      <c r="A9" s="21">
        <v>14</v>
      </c>
      <c r="B9" s="23" t="s">
        <v>32</v>
      </c>
      <c r="C9" s="24">
        <f>VLOOKUP(B9,'Master Price List'!A:E,4,FALSE)</f>
        <v>3</v>
      </c>
      <c r="D9" s="76">
        <f t="shared" si="0"/>
        <v>42</v>
      </c>
      <c r="E9" s="5"/>
      <c r="F9" s="102" t="s">
        <v>291</v>
      </c>
      <c r="G9" s="103"/>
      <c r="H9" s="104"/>
      <c r="K9" s="66"/>
      <c r="L9" s="66"/>
      <c r="M9" s="66"/>
    </row>
    <row r="10" spans="1:13" ht="15">
      <c r="A10" s="21">
        <v>7</v>
      </c>
      <c r="B10" s="23" t="s">
        <v>74</v>
      </c>
      <c r="C10" s="24">
        <f>VLOOKUP(B10,'Master Price List'!A:E,4,FALSE)</f>
        <v>3.9</v>
      </c>
      <c r="D10" s="76">
        <f t="shared" si="0"/>
        <v>27.3</v>
      </c>
      <c r="E10" s="5"/>
      <c r="F10" s="102" t="s">
        <v>292</v>
      </c>
      <c r="G10" s="103"/>
      <c r="H10" s="104"/>
    </row>
    <row r="11" spans="1:13" ht="15">
      <c r="A11" s="34">
        <v>7</v>
      </c>
      <c r="B11" s="23" t="s">
        <v>44</v>
      </c>
      <c r="C11" s="24">
        <f>VLOOKUP(B11,'Master Price List'!A:E,4,FALSE)</f>
        <v>6.25</v>
      </c>
      <c r="D11" s="76">
        <f t="shared" si="0"/>
        <v>43.75</v>
      </c>
      <c r="E11" s="5"/>
      <c r="F11" s="86"/>
      <c r="G11" s="87"/>
      <c r="H11" s="88"/>
    </row>
    <row r="12" spans="1:13">
      <c r="A12" s="34">
        <v>7</v>
      </c>
      <c r="B12" s="23" t="s">
        <v>181</v>
      </c>
      <c r="C12" s="24">
        <f>VLOOKUP(B12,'Master Price List'!A:E,4,FALSE)</f>
        <v>7</v>
      </c>
      <c r="D12" s="76">
        <f t="shared" si="0"/>
        <v>49</v>
      </c>
      <c r="E12" s="5"/>
      <c r="F12" s="6"/>
      <c r="G12" s="67"/>
      <c r="H12" s="11"/>
    </row>
    <row r="13" spans="1:13" ht="15">
      <c r="A13" s="34">
        <v>14</v>
      </c>
      <c r="B13" s="23" t="s">
        <v>20</v>
      </c>
      <c r="C13" s="24">
        <f>VLOOKUP(B13,'Master Price List'!A:E,4,FALSE)</f>
        <v>3.7</v>
      </c>
      <c r="D13" s="76">
        <f t="shared" si="0"/>
        <v>51.800000000000004</v>
      </c>
      <c r="E13" s="5"/>
      <c r="F13" s="100" t="s">
        <v>294</v>
      </c>
      <c r="G13" s="101"/>
      <c r="H13" s="72">
        <v>27.54</v>
      </c>
    </row>
    <row r="14" spans="1:13">
      <c r="A14" s="34">
        <v>7</v>
      </c>
      <c r="B14" s="23" t="s">
        <v>75</v>
      </c>
      <c r="C14" s="24">
        <f>VLOOKUP(B14,'Master Price List'!A:E,4,FALSE)</f>
        <v>2.7</v>
      </c>
      <c r="D14" s="76">
        <f t="shared" si="0"/>
        <v>18.900000000000002</v>
      </c>
      <c r="E14" s="5"/>
      <c r="F14" s="112"/>
      <c r="G14" s="113"/>
      <c r="H14" s="114"/>
    </row>
    <row r="15" spans="1:13" ht="15">
      <c r="A15" s="34">
        <v>7</v>
      </c>
      <c r="B15" s="23" t="s">
        <v>21</v>
      </c>
      <c r="C15" s="24">
        <f>VLOOKUP(B15,'Master Price List'!A:E,4,FALSE)</f>
        <v>2.5</v>
      </c>
      <c r="D15" s="76">
        <f t="shared" si="0"/>
        <v>17.5</v>
      </c>
      <c r="E15" s="5"/>
      <c r="F15" s="106" t="s">
        <v>9</v>
      </c>
      <c r="G15" s="107"/>
      <c r="H15" s="108"/>
    </row>
    <row r="16" spans="1:13">
      <c r="A16" s="34">
        <v>14</v>
      </c>
      <c r="B16" s="26" t="s">
        <v>86</v>
      </c>
      <c r="C16" s="24">
        <f>VLOOKUP(B16,'Master Price List'!A:E,4,FALSE)</f>
        <v>3.65</v>
      </c>
      <c r="D16" s="76">
        <f t="shared" si="0"/>
        <v>51.1</v>
      </c>
      <c r="E16" s="5"/>
      <c r="F16" s="109" t="s">
        <v>53</v>
      </c>
      <c r="G16" s="110"/>
      <c r="H16" s="38">
        <f>D58</f>
        <v>84.46</v>
      </c>
    </row>
    <row r="17" spans="1:10">
      <c r="A17" s="34">
        <v>14</v>
      </c>
      <c r="B17" s="26" t="s">
        <v>93</v>
      </c>
      <c r="C17" s="24">
        <f>VLOOKUP(B17,'Master Price List'!A:E,4,FALSE)</f>
        <v>1.25</v>
      </c>
      <c r="D17" s="76">
        <f t="shared" si="0"/>
        <v>17.5</v>
      </c>
      <c r="E17" s="5"/>
      <c r="F17" s="111" t="s">
        <v>54</v>
      </c>
      <c r="G17" s="111"/>
      <c r="H17" s="38">
        <f>H13</f>
        <v>27.54</v>
      </c>
    </row>
    <row r="18" spans="1:10" ht="15">
      <c r="A18" s="34">
        <v>14</v>
      </c>
      <c r="B18" s="26" t="s">
        <v>87</v>
      </c>
      <c r="C18" s="24">
        <f>VLOOKUP(B18,'Master Price List'!A:E,4,FALSE)</f>
        <v>3.15</v>
      </c>
      <c r="D18" s="76">
        <f t="shared" si="0"/>
        <v>44.1</v>
      </c>
      <c r="E18" s="5"/>
      <c r="F18" s="105" t="s">
        <v>35</v>
      </c>
      <c r="G18" s="105"/>
      <c r="H18" s="37">
        <f>SUM(H16:H17)</f>
        <v>112</v>
      </c>
    </row>
    <row r="19" spans="1:10">
      <c r="A19" s="34">
        <v>28</v>
      </c>
      <c r="B19" s="26" t="s">
        <v>57</v>
      </c>
      <c r="C19" s="24">
        <f>VLOOKUP(B19,'Master Price List'!A:E,4,FALSE)</f>
        <v>0.5</v>
      </c>
      <c r="D19" s="76">
        <f t="shared" si="0"/>
        <v>14</v>
      </c>
      <c r="E19" s="5"/>
      <c r="F19" s="40"/>
      <c r="G19" s="5"/>
    </row>
    <row r="20" spans="1:10">
      <c r="A20" s="34">
        <v>14</v>
      </c>
      <c r="B20" s="23" t="s">
        <v>34</v>
      </c>
      <c r="C20" s="24">
        <f>VLOOKUP(B20,'Master Price List'!A:E,4,FALSE)</f>
        <v>2</v>
      </c>
      <c r="D20" s="76">
        <f t="shared" si="0"/>
        <v>28</v>
      </c>
      <c r="E20" s="5"/>
      <c r="F20" s="40"/>
      <c r="G20" s="5"/>
    </row>
    <row r="21" spans="1:10">
      <c r="A21" s="34">
        <v>14</v>
      </c>
      <c r="B21" s="26" t="s">
        <v>23</v>
      </c>
      <c r="C21" s="24">
        <f>VLOOKUP(B21,'Master Price List'!A:E,4,FALSE)</f>
        <v>19.600000000000001</v>
      </c>
      <c r="D21" s="76">
        <f t="shared" si="0"/>
        <v>274.40000000000003</v>
      </c>
      <c r="E21" s="5"/>
      <c r="F21" s="40"/>
      <c r="G21" s="5"/>
    </row>
    <row r="22" spans="1:10">
      <c r="A22" s="34">
        <v>14</v>
      </c>
      <c r="B22" s="26" t="s">
        <v>22</v>
      </c>
      <c r="C22" s="24">
        <f>VLOOKUP(B22,'Master Price List'!A:E,4,FALSE)</f>
        <v>9.6</v>
      </c>
      <c r="D22" s="76">
        <f t="shared" si="0"/>
        <v>134.4</v>
      </c>
      <c r="E22" s="5"/>
      <c r="F22" s="40"/>
      <c r="G22" s="65"/>
    </row>
    <row r="23" spans="1:10">
      <c r="A23" s="34">
        <v>14</v>
      </c>
      <c r="B23" s="23" t="s">
        <v>47</v>
      </c>
      <c r="C23" s="24">
        <f>VLOOKUP(B23,'Master Price List'!A:E,4,FALSE)</f>
        <v>2</v>
      </c>
      <c r="D23" s="76">
        <f t="shared" si="0"/>
        <v>28</v>
      </c>
      <c r="E23" s="5"/>
      <c r="F23" s="40"/>
      <c r="G23" s="5"/>
    </row>
    <row r="24" spans="1:10">
      <c r="A24" s="34">
        <v>14</v>
      </c>
      <c r="B24" s="23" t="s">
        <v>46</v>
      </c>
      <c r="C24" s="24">
        <f>VLOOKUP(B24,'Master Price List'!A:E,4,FALSE)</f>
        <v>9.1</v>
      </c>
      <c r="D24" s="76">
        <f t="shared" si="0"/>
        <v>127.39999999999999</v>
      </c>
      <c r="E24" s="5"/>
      <c r="F24" s="40"/>
      <c r="G24" s="5"/>
    </row>
    <row r="25" spans="1:10">
      <c r="A25" s="21">
        <v>14</v>
      </c>
      <c r="B25" s="26" t="s">
        <v>280</v>
      </c>
      <c r="C25" s="24">
        <f>VLOOKUP(B25,'Master Price List'!A:E,4,FALSE)</f>
        <v>0.85</v>
      </c>
      <c r="D25" s="76">
        <f t="shared" si="0"/>
        <v>11.9</v>
      </c>
      <c r="E25" s="5"/>
      <c r="F25" s="40"/>
      <c r="G25" s="5"/>
    </row>
    <row r="26" spans="1:10">
      <c r="A26" s="34">
        <v>14</v>
      </c>
      <c r="B26" s="26" t="s">
        <v>88</v>
      </c>
      <c r="C26" s="24">
        <f>VLOOKUP(B26,'Master Price List'!A:E,4,FALSE)</f>
        <v>18.649999999999999</v>
      </c>
      <c r="D26" s="76">
        <f t="shared" si="0"/>
        <v>261.09999999999997</v>
      </c>
      <c r="E26" s="5"/>
      <c r="F26" s="40"/>
      <c r="G26" s="5"/>
    </row>
    <row r="27" spans="1:10">
      <c r="A27" s="21">
        <v>7</v>
      </c>
      <c r="B27" s="23" t="s">
        <v>40</v>
      </c>
      <c r="C27" s="24">
        <f>VLOOKUP(B27,'Master Price List'!A:E,4,FALSE)</f>
        <v>15</v>
      </c>
      <c r="D27" s="76">
        <f t="shared" si="0"/>
        <v>105</v>
      </c>
      <c r="E27" s="5"/>
      <c r="F27" s="40"/>
      <c r="G27" s="5"/>
    </row>
    <row r="28" spans="1:10">
      <c r="A28" s="21">
        <v>7</v>
      </c>
      <c r="B28" s="26" t="s">
        <v>43</v>
      </c>
      <c r="C28" s="24">
        <f>VLOOKUP(B28,'Master Price List'!A:E,4,FALSE)</f>
        <v>3.35</v>
      </c>
      <c r="D28" s="76">
        <f t="shared" si="0"/>
        <v>23.45</v>
      </c>
      <c r="E28" s="5"/>
      <c r="F28" s="40"/>
      <c r="G28" s="5"/>
    </row>
    <row r="29" spans="1:10">
      <c r="A29" s="21">
        <v>14</v>
      </c>
      <c r="B29" s="26" t="s">
        <v>15</v>
      </c>
      <c r="C29" s="24">
        <f>VLOOKUP(B29,'Master Price List'!A:E,4,FALSE)</f>
        <v>14.95</v>
      </c>
      <c r="D29" s="76">
        <f t="shared" si="0"/>
        <v>209.29999999999998</v>
      </c>
      <c r="E29" s="5"/>
      <c r="F29" s="40"/>
      <c r="G29" s="5"/>
      <c r="J29" s="66"/>
    </row>
    <row r="30" spans="1:10">
      <c r="A30" s="21">
        <v>14</v>
      </c>
      <c r="B30" s="26" t="s">
        <v>14</v>
      </c>
      <c r="C30" s="24">
        <f>VLOOKUP(B30,'Master Price List'!A:E,4,FALSE)</f>
        <v>7.5</v>
      </c>
      <c r="D30" s="76">
        <f t="shared" si="0"/>
        <v>105</v>
      </c>
      <c r="E30" s="5"/>
      <c r="J30" s="66"/>
    </row>
    <row r="31" spans="1:10">
      <c r="A31" s="21">
        <v>14</v>
      </c>
      <c r="B31" s="26" t="s">
        <v>71</v>
      </c>
      <c r="C31" s="24">
        <f>VLOOKUP(B31,'Master Price List'!A:E,4,FALSE)</f>
        <v>2.9</v>
      </c>
      <c r="D31" s="76">
        <f t="shared" si="0"/>
        <v>40.6</v>
      </c>
      <c r="E31" s="5"/>
      <c r="J31" s="66"/>
    </row>
    <row r="32" spans="1:10">
      <c r="A32" s="21">
        <v>7</v>
      </c>
      <c r="B32" s="26" t="s">
        <v>72</v>
      </c>
      <c r="C32" s="24">
        <f>VLOOKUP(B32,'Master Price List'!A:E,4,FALSE)</f>
        <v>2.4</v>
      </c>
      <c r="D32" s="76">
        <f t="shared" si="0"/>
        <v>16.8</v>
      </c>
      <c r="E32" s="5"/>
      <c r="J32" s="66"/>
    </row>
    <row r="33" spans="1:10">
      <c r="A33" s="21">
        <v>14</v>
      </c>
      <c r="B33" s="26" t="s">
        <v>11</v>
      </c>
      <c r="C33" s="24">
        <f>VLOOKUP(B33,'Master Price List'!A:E,4,FALSE)</f>
        <v>0.3</v>
      </c>
      <c r="D33" s="76">
        <f t="shared" si="0"/>
        <v>4.2</v>
      </c>
      <c r="E33" s="5"/>
      <c r="J33" s="66"/>
    </row>
    <row r="34" spans="1:10">
      <c r="A34" s="21">
        <v>14</v>
      </c>
      <c r="B34" s="26" t="s">
        <v>24</v>
      </c>
      <c r="C34" s="24">
        <f>VLOOKUP(B34,'Master Price List'!A:E,4,FALSE)</f>
        <v>17</v>
      </c>
      <c r="D34" s="76">
        <f t="shared" si="0"/>
        <v>238</v>
      </c>
      <c r="E34" s="5"/>
      <c r="J34" s="66"/>
    </row>
    <row r="35" spans="1:10">
      <c r="A35" s="21">
        <v>28</v>
      </c>
      <c r="B35" s="26" t="s">
        <v>25</v>
      </c>
      <c r="C35" s="24">
        <f>VLOOKUP(B35,'Master Price List'!A:E,4,FALSE)</f>
        <v>27.6</v>
      </c>
      <c r="D35" s="76">
        <f t="shared" si="0"/>
        <v>772.80000000000007</v>
      </c>
      <c r="E35" s="5"/>
      <c r="J35" s="66"/>
    </row>
    <row r="36" spans="1:10">
      <c r="A36" s="21">
        <v>28</v>
      </c>
      <c r="B36" s="26" t="s">
        <v>17</v>
      </c>
      <c r="C36" s="24">
        <f>VLOOKUP(B36,'Master Price List'!A:E,4,FALSE)</f>
        <v>16.2</v>
      </c>
      <c r="D36" s="76">
        <f t="shared" si="0"/>
        <v>453.59999999999997</v>
      </c>
      <c r="E36" s="5"/>
      <c r="J36" s="66"/>
    </row>
    <row r="37" spans="1:10" ht="14.45" customHeight="1">
      <c r="A37" s="21">
        <v>28</v>
      </c>
      <c r="B37" s="26" t="s">
        <v>76</v>
      </c>
      <c r="C37" s="24">
        <f>VLOOKUP(B37,'Master Price List'!A:E,4,FALSE)</f>
        <v>7.15</v>
      </c>
      <c r="D37" s="76">
        <f t="shared" si="0"/>
        <v>200.20000000000002</v>
      </c>
      <c r="E37" s="5"/>
      <c r="F37" s="40"/>
      <c r="G37" s="5"/>
      <c r="J37" s="66"/>
    </row>
    <row r="38" spans="1:10" ht="14.45" customHeight="1">
      <c r="A38" s="21">
        <v>35</v>
      </c>
      <c r="B38" s="26" t="s">
        <v>77</v>
      </c>
      <c r="C38" s="24">
        <f>VLOOKUP(B38,'Master Price List'!A:E,4,FALSE)</f>
        <v>6</v>
      </c>
      <c r="D38" s="76">
        <f t="shared" si="0"/>
        <v>210</v>
      </c>
      <c r="E38" s="5"/>
      <c r="F38" s="40"/>
      <c r="G38" s="5"/>
      <c r="J38" s="66"/>
    </row>
    <row r="39" spans="1:10">
      <c r="A39" s="21">
        <v>7</v>
      </c>
      <c r="B39" s="26" t="s">
        <v>13</v>
      </c>
      <c r="C39" s="24">
        <f>VLOOKUP(B39,'Master Price List'!A:E,4,FALSE)</f>
        <v>6.55</v>
      </c>
      <c r="D39" s="76">
        <f t="shared" si="0"/>
        <v>45.85</v>
      </c>
      <c r="E39" s="5"/>
      <c r="J39" s="66"/>
    </row>
    <row r="40" spans="1:10" ht="14.45" customHeight="1">
      <c r="A40" s="21">
        <v>14</v>
      </c>
      <c r="B40" s="26" t="s">
        <v>26</v>
      </c>
      <c r="C40" s="24">
        <f>VLOOKUP(B40,'Master Price List'!A:E,4,FALSE)</f>
        <v>9.9</v>
      </c>
      <c r="D40" s="76">
        <f t="shared" si="0"/>
        <v>138.6</v>
      </c>
      <c r="E40" s="5"/>
      <c r="J40" s="66"/>
    </row>
    <row r="41" spans="1:10" ht="14.45" customHeight="1">
      <c r="A41" s="21">
        <v>7</v>
      </c>
      <c r="B41" s="26" t="s">
        <v>27</v>
      </c>
      <c r="C41" s="24">
        <f>VLOOKUP(B41,'Master Price List'!A:E,4,FALSE)</f>
        <v>1.2</v>
      </c>
      <c r="D41" s="76">
        <f t="shared" si="0"/>
        <v>8.4</v>
      </c>
      <c r="E41" s="5"/>
    </row>
    <row r="42" spans="1:10" ht="14.45" customHeight="1">
      <c r="A42" s="21">
        <v>14</v>
      </c>
      <c r="B42" s="27" t="s">
        <v>80</v>
      </c>
      <c r="C42" s="24">
        <v>100</v>
      </c>
      <c r="D42" s="76">
        <f t="shared" si="0"/>
        <v>1400</v>
      </c>
      <c r="E42" s="5"/>
    </row>
    <row r="43" spans="1:10">
      <c r="A43" s="21">
        <v>14</v>
      </c>
      <c r="B43" s="27" t="s">
        <v>81</v>
      </c>
      <c r="C43" s="24">
        <v>100</v>
      </c>
      <c r="D43" s="76">
        <f t="shared" si="0"/>
        <v>1400</v>
      </c>
      <c r="E43" s="5"/>
    </row>
    <row r="44" spans="1:10" ht="14.45" customHeight="1">
      <c r="A44" s="21">
        <v>14</v>
      </c>
      <c r="B44" s="27" t="s">
        <v>83</v>
      </c>
      <c r="C44" s="24">
        <v>100</v>
      </c>
      <c r="D44" s="76">
        <f t="shared" si="0"/>
        <v>1400</v>
      </c>
      <c r="E44" s="5"/>
    </row>
    <row r="45" spans="1:10" ht="14.45" customHeight="1">
      <c r="A45" s="21">
        <v>14</v>
      </c>
      <c r="B45" s="27" t="s">
        <v>82</v>
      </c>
      <c r="C45" s="24">
        <v>100</v>
      </c>
      <c r="D45" s="76">
        <f t="shared" si="0"/>
        <v>1400</v>
      </c>
      <c r="E45" s="5"/>
    </row>
    <row r="46" spans="1:10" ht="14.45" customHeight="1">
      <c r="A46" s="21">
        <v>14</v>
      </c>
      <c r="B46" s="26" t="s">
        <v>28</v>
      </c>
      <c r="C46" s="24">
        <f>VLOOKUP(B46,'Master Price List'!A:E,4,FALSE)</f>
        <v>32</v>
      </c>
      <c r="D46" s="76">
        <f t="shared" si="0"/>
        <v>448</v>
      </c>
      <c r="E46" s="5"/>
    </row>
    <row r="47" spans="1:10">
      <c r="A47" s="21">
        <v>70</v>
      </c>
      <c r="B47" s="26" t="s">
        <v>29</v>
      </c>
      <c r="C47" s="24">
        <f>VLOOKUP(B47,'Master Price List'!A:E,4,FALSE)</f>
        <v>2.85</v>
      </c>
      <c r="D47" s="76">
        <f t="shared" si="0"/>
        <v>199.5</v>
      </c>
      <c r="E47" s="5"/>
    </row>
    <row r="48" spans="1:10">
      <c r="A48" s="21">
        <v>14</v>
      </c>
      <c r="B48" s="26" t="s">
        <v>91</v>
      </c>
      <c r="C48" s="24">
        <f>VLOOKUP(B48,'Master Price List'!A:E,4,FALSE)</f>
        <v>3.3</v>
      </c>
      <c r="D48" s="76">
        <f t="shared" si="0"/>
        <v>46.199999999999996</v>
      </c>
      <c r="E48" s="5"/>
    </row>
    <row r="49" spans="1:5">
      <c r="A49" s="21">
        <v>14</v>
      </c>
      <c r="B49" s="26" t="s">
        <v>92</v>
      </c>
      <c r="C49" s="24">
        <f>VLOOKUP(B49,'Master Price List'!A:E,4,FALSE)</f>
        <v>2.6</v>
      </c>
      <c r="D49" s="76">
        <f t="shared" si="0"/>
        <v>36.4</v>
      </c>
      <c r="E49" s="5"/>
    </row>
    <row r="50" spans="1:5" ht="14.45" customHeight="1">
      <c r="A50" s="34">
        <v>14</v>
      </c>
      <c r="B50" s="26" t="s">
        <v>89</v>
      </c>
      <c r="C50" s="24">
        <f>VLOOKUP(B50,'Master Price List'!A:E,4,FALSE)</f>
        <v>1.95</v>
      </c>
      <c r="D50" s="76">
        <f t="shared" si="0"/>
        <v>27.3</v>
      </c>
      <c r="E50" s="5"/>
    </row>
    <row r="51" spans="1:5" ht="14.45" customHeight="1">
      <c r="A51" s="21">
        <v>14</v>
      </c>
      <c r="B51" s="26" t="s">
        <v>90</v>
      </c>
      <c r="C51" s="24">
        <f>VLOOKUP(B51,'Master Price List'!A:E,4,FALSE)</f>
        <v>0.8</v>
      </c>
      <c r="D51" s="76">
        <f t="shared" si="0"/>
        <v>11.200000000000001</v>
      </c>
      <c r="E51" s="5"/>
    </row>
    <row r="52" spans="1:5">
      <c r="A52" s="21">
        <v>70</v>
      </c>
      <c r="B52" s="26" t="s">
        <v>78</v>
      </c>
      <c r="C52" s="24">
        <f>VLOOKUP(B52,'Master Price List'!A:E,4,FALSE)</f>
        <v>12.45</v>
      </c>
      <c r="D52" s="76">
        <f t="shared" si="0"/>
        <v>871.5</v>
      </c>
      <c r="E52" s="5"/>
    </row>
    <row r="53" spans="1:5">
      <c r="A53" s="21">
        <v>70</v>
      </c>
      <c r="B53" s="26" t="s">
        <v>79</v>
      </c>
      <c r="C53" s="24">
        <f>VLOOKUP(B53,'Master Price List'!A:E,4,FALSE)</f>
        <v>6.4</v>
      </c>
      <c r="D53" s="76">
        <f t="shared" si="0"/>
        <v>448</v>
      </c>
    </row>
    <row r="54" spans="1:5">
      <c r="A54" s="21">
        <v>14</v>
      </c>
      <c r="B54" s="26" t="s">
        <v>63</v>
      </c>
      <c r="C54" s="24">
        <f>VLOOKUP(B54,'Master Price List'!A:E,4,FALSE)</f>
        <v>108</v>
      </c>
      <c r="D54" s="76">
        <f t="shared" si="0"/>
        <v>1512</v>
      </c>
    </row>
    <row r="55" spans="1:5">
      <c r="A55" s="21">
        <v>7</v>
      </c>
      <c r="B55" s="26" t="s">
        <v>52</v>
      </c>
      <c r="C55" s="24">
        <v>50</v>
      </c>
      <c r="D55" s="76">
        <f t="shared" si="0"/>
        <v>350</v>
      </c>
    </row>
    <row r="56" spans="1:5">
      <c r="A56" s="21">
        <v>35</v>
      </c>
      <c r="B56" s="26" t="s">
        <v>154</v>
      </c>
      <c r="C56" s="24">
        <f>VLOOKUP(B56,'Master Price List'!A:E,4,FALSE)</f>
        <v>4.3</v>
      </c>
      <c r="D56" s="76">
        <f t="shared" si="0"/>
        <v>150.5</v>
      </c>
    </row>
    <row r="57" spans="1:5" ht="15">
      <c r="A57" s="21"/>
      <c r="B57" s="68" t="s">
        <v>7</v>
      </c>
      <c r="C57" s="30"/>
      <c r="D57" s="31">
        <f>SUM(D6:D56)</f>
        <v>14357.35</v>
      </c>
    </row>
    <row r="58" spans="1:5" ht="15">
      <c r="A58" s="32" t="s">
        <v>85</v>
      </c>
      <c r="B58" s="68"/>
      <c r="C58" s="51"/>
      <c r="D58" s="33">
        <v>84.46</v>
      </c>
    </row>
    <row r="59" spans="1:5">
      <c r="A59" s="40"/>
      <c r="B59" s="5"/>
      <c r="C59" s="36"/>
      <c r="D59" s="43"/>
      <c r="E59" s="5"/>
    </row>
    <row r="60" spans="1:5">
      <c r="A60" s="40"/>
      <c r="B60" s="5"/>
      <c r="C60" s="36"/>
      <c r="D60" s="43"/>
      <c r="E60" s="5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F9:H9"/>
    <mergeCell ref="F10:H10"/>
    <mergeCell ref="F11:H11"/>
    <mergeCell ref="F13:G13"/>
    <mergeCell ref="A1:H2"/>
    <mergeCell ref="F18:G18"/>
    <mergeCell ref="F15:H15"/>
    <mergeCell ref="F16:G16"/>
    <mergeCell ref="F17:G17"/>
    <mergeCell ref="F14:H14"/>
    <mergeCell ref="A3:H3"/>
    <mergeCell ref="A4:D4"/>
    <mergeCell ref="F4:H4"/>
    <mergeCell ref="F5:G5"/>
    <mergeCell ref="F6:H6"/>
    <mergeCell ref="F7:H7"/>
    <mergeCell ref="F8:H8"/>
  </mergeCells>
  <pageMargins left="0.25" right="0.25" top="0.75" bottom="0.75" header="0.3" footer="0.3"/>
  <pageSetup paperSize="8" scale="6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topLeftCell="A2" zoomScale="80" zoomScaleNormal="80" workbookViewId="0">
      <selection activeCell="A4" sqref="A4:D45"/>
    </sheetView>
  </sheetViews>
  <sheetFormatPr defaultColWidth="8.85546875" defaultRowHeight="14.25"/>
  <cols>
    <col min="1" max="1" width="12" style="5" bestFit="1" customWidth="1"/>
    <col min="2" max="2" width="47.140625" style="43" bestFit="1" customWidth="1"/>
    <col min="3" max="3" width="18.7109375" style="42" customWidth="1"/>
    <col min="4" max="4" width="13.7109375" style="5" bestFit="1" customWidth="1"/>
    <col min="5" max="5" width="8.28515625" style="40" customWidth="1"/>
    <col min="6" max="6" width="5.5703125" style="5" customWidth="1"/>
    <col min="7" max="7" width="55.5703125" style="43" bestFit="1" customWidth="1"/>
    <col min="8" max="8" width="10.7109375" style="5" bestFit="1" customWidth="1"/>
    <col min="9" max="9" width="8.85546875" style="5"/>
    <col min="10" max="10" width="10.42578125" style="5" bestFit="1" customWidth="1"/>
    <col min="11" max="16384" width="8.85546875" style="5"/>
  </cols>
  <sheetData>
    <row r="1" spans="1:8">
      <c r="A1" s="92"/>
      <c r="B1" s="92"/>
      <c r="C1" s="92"/>
      <c r="D1" s="92"/>
      <c r="E1" s="92"/>
      <c r="F1" s="92"/>
      <c r="G1" s="92"/>
      <c r="H1" s="92"/>
    </row>
    <row r="2" spans="1:8" ht="56.45" customHeight="1">
      <c r="A2" s="92"/>
      <c r="B2" s="92"/>
      <c r="C2" s="92"/>
      <c r="D2" s="92"/>
      <c r="E2" s="92"/>
      <c r="F2" s="92"/>
      <c r="G2" s="92"/>
      <c r="H2" s="92"/>
    </row>
    <row r="3" spans="1:8" ht="15">
      <c r="A3" s="121" t="s">
        <v>59</v>
      </c>
      <c r="B3" s="121"/>
      <c r="C3" s="121"/>
      <c r="D3" s="121"/>
      <c r="E3" s="121"/>
      <c r="F3" s="121"/>
      <c r="G3" s="121"/>
      <c r="H3" s="121"/>
    </row>
    <row r="4" spans="1:8" ht="15">
      <c r="A4" s="98" t="s">
        <v>1</v>
      </c>
      <c r="B4" s="98"/>
      <c r="C4" s="98"/>
      <c r="D4" s="98"/>
      <c r="E4" s="14"/>
      <c r="F4" s="99" t="s">
        <v>2</v>
      </c>
      <c r="G4" s="99"/>
      <c r="H4" s="99"/>
    </row>
    <row r="5" spans="1:8" ht="15">
      <c r="A5" s="48" t="s">
        <v>3</v>
      </c>
      <c r="B5" s="48" t="s">
        <v>4</v>
      </c>
      <c r="C5" s="49" t="s">
        <v>84</v>
      </c>
      <c r="D5" s="74" t="s">
        <v>5</v>
      </c>
      <c r="E5" s="14"/>
      <c r="F5" s="89" t="s">
        <v>4</v>
      </c>
      <c r="G5" s="90"/>
      <c r="H5" s="15" t="s">
        <v>5</v>
      </c>
    </row>
    <row r="6" spans="1:8" ht="15">
      <c r="A6" s="21">
        <v>6</v>
      </c>
      <c r="B6" s="26" t="s">
        <v>73</v>
      </c>
      <c r="C6" s="24">
        <f>VLOOKUP(B6,'Master Price List'!A:E,4,0)</f>
        <v>1.5</v>
      </c>
      <c r="D6" s="75">
        <f>A6*C6</f>
        <v>9</v>
      </c>
      <c r="E6" s="5"/>
      <c r="F6" s="102" t="s">
        <v>288</v>
      </c>
      <c r="G6" s="103"/>
      <c r="H6" s="104"/>
    </row>
    <row r="7" spans="1:8" ht="15">
      <c r="A7" s="34">
        <v>6</v>
      </c>
      <c r="B7" s="26" t="s">
        <v>19</v>
      </c>
      <c r="C7" s="24">
        <f>VLOOKUP(B7,'Master Price List'!A:E,4,0)</f>
        <v>4.4000000000000004</v>
      </c>
      <c r="D7" s="75">
        <f t="shared" ref="D7:D32" si="0">A7*C7</f>
        <v>26.400000000000002</v>
      </c>
      <c r="E7" s="5"/>
      <c r="F7" s="102" t="s">
        <v>289</v>
      </c>
      <c r="G7" s="103"/>
      <c r="H7" s="104"/>
    </row>
    <row r="8" spans="1:8" ht="15">
      <c r="A8" s="21">
        <v>18</v>
      </c>
      <c r="B8" s="26" t="s">
        <v>15</v>
      </c>
      <c r="C8" s="24">
        <f>VLOOKUP(B8,'Master Price List'!A:E,4,0)</f>
        <v>14.95</v>
      </c>
      <c r="D8" s="75">
        <f t="shared" si="0"/>
        <v>269.09999999999997</v>
      </c>
      <c r="E8" s="5"/>
      <c r="F8" s="102" t="s">
        <v>290</v>
      </c>
      <c r="G8" s="103"/>
      <c r="H8" s="104"/>
    </row>
    <row r="9" spans="1:8" ht="15">
      <c r="A9" s="21">
        <v>6</v>
      </c>
      <c r="B9" s="26" t="s">
        <v>31</v>
      </c>
      <c r="C9" s="24">
        <f>VLOOKUP(B9,'Master Price List'!A:E,4,0)</f>
        <v>12.95</v>
      </c>
      <c r="D9" s="75">
        <f t="shared" si="0"/>
        <v>77.699999999999989</v>
      </c>
      <c r="E9" s="5"/>
      <c r="F9" s="102" t="s">
        <v>291</v>
      </c>
      <c r="G9" s="103"/>
      <c r="H9" s="104"/>
    </row>
    <row r="10" spans="1:8" ht="15">
      <c r="A10" s="34">
        <v>24</v>
      </c>
      <c r="B10" s="26" t="s">
        <v>78</v>
      </c>
      <c r="C10" s="24">
        <f>VLOOKUP(B10,'Master Price List'!A:E,4,0)</f>
        <v>12.45</v>
      </c>
      <c r="D10" s="75">
        <f t="shared" si="0"/>
        <v>298.79999999999995</v>
      </c>
      <c r="E10" s="5"/>
      <c r="F10" s="102" t="s">
        <v>292</v>
      </c>
      <c r="G10" s="103"/>
      <c r="H10" s="104"/>
    </row>
    <row r="11" spans="1:8" ht="15">
      <c r="A11" s="34">
        <v>24</v>
      </c>
      <c r="B11" s="26" t="s">
        <v>79</v>
      </c>
      <c r="C11" s="24">
        <f>VLOOKUP(B11,'Master Price List'!A:E,4,0)</f>
        <v>6.4</v>
      </c>
      <c r="D11" s="75">
        <f t="shared" si="0"/>
        <v>153.60000000000002</v>
      </c>
      <c r="E11" s="5"/>
      <c r="F11" s="86"/>
      <c r="G11" s="87"/>
      <c r="H11" s="88"/>
    </row>
    <row r="12" spans="1:8">
      <c r="A12" s="21">
        <v>6</v>
      </c>
      <c r="B12" s="26" t="s">
        <v>43</v>
      </c>
      <c r="C12" s="24">
        <f>VLOOKUP(B12,'Master Price List'!A:E,4,0)</f>
        <v>3.35</v>
      </c>
      <c r="D12" s="75">
        <f t="shared" si="0"/>
        <v>20.100000000000001</v>
      </c>
      <c r="E12" s="5"/>
      <c r="F12" s="6"/>
      <c r="G12" s="69"/>
      <c r="H12" s="11"/>
    </row>
    <row r="13" spans="1:8" ht="15">
      <c r="A13" s="21">
        <v>12</v>
      </c>
      <c r="B13" s="26" t="s">
        <v>86</v>
      </c>
      <c r="C13" s="24">
        <f>VLOOKUP(B13,'Master Price List'!A:E,4,0)</f>
        <v>3.65</v>
      </c>
      <c r="D13" s="75">
        <f t="shared" si="0"/>
        <v>43.8</v>
      </c>
      <c r="E13" s="5"/>
      <c r="F13" s="100" t="s">
        <v>294</v>
      </c>
      <c r="G13" s="101"/>
      <c r="H13" s="72">
        <v>27.81</v>
      </c>
    </row>
    <row r="14" spans="1:8">
      <c r="A14" s="34">
        <v>12</v>
      </c>
      <c r="B14" s="26" t="s">
        <v>93</v>
      </c>
      <c r="C14" s="24">
        <f>VLOOKUP(B14,'Master Price List'!A:E,4,0)</f>
        <v>1.25</v>
      </c>
      <c r="D14" s="75">
        <f t="shared" si="0"/>
        <v>15</v>
      </c>
      <c r="E14" s="5"/>
      <c r="F14" s="94"/>
      <c r="G14" s="94"/>
      <c r="H14" s="94"/>
    </row>
    <row r="15" spans="1:8" ht="15">
      <c r="A15" s="34">
        <v>12</v>
      </c>
      <c r="B15" s="26" t="s">
        <v>87</v>
      </c>
      <c r="C15" s="24">
        <f>VLOOKUP(B15,'Master Price List'!A:E,4,0)</f>
        <v>3.15</v>
      </c>
      <c r="D15" s="75">
        <f t="shared" si="0"/>
        <v>37.799999999999997</v>
      </c>
      <c r="E15" s="5"/>
      <c r="F15" s="119" t="s">
        <v>9</v>
      </c>
      <c r="G15" s="119"/>
      <c r="H15" s="119"/>
    </row>
    <row r="16" spans="1:8">
      <c r="A16" s="34">
        <v>24</v>
      </c>
      <c r="B16" s="26" t="s">
        <v>57</v>
      </c>
      <c r="C16" s="24">
        <f>VLOOKUP(B16,'Master Price List'!A:E,4,0)</f>
        <v>0.5</v>
      </c>
      <c r="D16" s="75">
        <f t="shared" si="0"/>
        <v>12</v>
      </c>
      <c r="E16" s="5"/>
      <c r="F16" s="120" t="s">
        <v>53</v>
      </c>
      <c r="G16" s="120"/>
      <c r="H16" s="38">
        <f>D45</f>
        <v>105.19</v>
      </c>
    </row>
    <row r="17" spans="1:8">
      <c r="A17" s="34">
        <v>12</v>
      </c>
      <c r="B17" s="23" t="s">
        <v>34</v>
      </c>
      <c r="C17" s="24">
        <f>VLOOKUP(B17,'Master Price List'!A:E,4,0)</f>
        <v>2</v>
      </c>
      <c r="D17" s="75">
        <f t="shared" si="0"/>
        <v>24</v>
      </c>
      <c r="E17" s="5"/>
      <c r="F17" s="120" t="s">
        <v>54</v>
      </c>
      <c r="G17" s="120"/>
      <c r="H17" s="38">
        <f>H13</f>
        <v>27.81</v>
      </c>
    </row>
    <row r="18" spans="1:8" ht="15">
      <c r="A18" s="34">
        <v>12</v>
      </c>
      <c r="B18" s="26" t="s">
        <v>23</v>
      </c>
      <c r="C18" s="24">
        <f>VLOOKUP(B18,'Master Price List'!A:E,4,0)</f>
        <v>19.600000000000001</v>
      </c>
      <c r="D18" s="75">
        <f t="shared" si="0"/>
        <v>235.20000000000002</v>
      </c>
      <c r="E18" s="5"/>
      <c r="F18" s="105" t="s">
        <v>35</v>
      </c>
      <c r="G18" s="105"/>
      <c r="H18" s="41">
        <f>SUM(H16:H17)</f>
        <v>133</v>
      </c>
    </row>
    <row r="19" spans="1:8">
      <c r="A19" s="34">
        <v>12</v>
      </c>
      <c r="B19" s="26" t="s">
        <v>22</v>
      </c>
      <c r="C19" s="24">
        <f>VLOOKUP(B19,'Master Price List'!A:E,4,0)</f>
        <v>9.6</v>
      </c>
      <c r="D19" s="75">
        <f t="shared" si="0"/>
        <v>115.19999999999999</v>
      </c>
      <c r="E19" s="5"/>
      <c r="F19" s="40"/>
      <c r="G19" s="5"/>
    </row>
    <row r="20" spans="1:8">
      <c r="A20" s="21">
        <v>6</v>
      </c>
      <c r="B20" s="26" t="s">
        <v>173</v>
      </c>
      <c r="C20" s="24">
        <f>VLOOKUP(B20,'Master Price List'!A:E,4,0)</f>
        <v>2.7</v>
      </c>
      <c r="D20" s="75">
        <f t="shared" si="0"/>
        <v>16.200000000000003</v>
      </c>
      <c r="E20" s="5"/>
      <c r="F20" s="40"/>
      <c r="G20" s="5"/>
    </row>
    <row r="21" spans="1:8">
      <c r="A21" s="34">
        <v>12</v>
      </c>
      <c r="B21" s="26" t="s">
        <v>88</v>
      </c>
      <c r="C21" s="24">
        <f>VLOOKUP(B21,'Master Price List'!A:E,4,0)</f>
        <v>18.649999999999999</v>
      </c>
      <c r="D21" s="75">
        <f t="shared" si="0"/>
        <v>223.79999999999998</v>
      </c>
      <c r="E21" s="5"/>
      <c r="F21" s="40"/>
      <c r="G21" s="5"/>
    </row>
    <row r="22" spans="1:8">
      <c r="A22" s="21">
        <v>12</v>
      </c>
      <c r="B22" s="26" t="s">
        <v>14</v>
      </c>
      <c r="C22" s="24">
        <f>VLOOKUP(B22,'Master Price List'!A:E,4,0)</f>
        <v>7.5</v>
      </c>
      <c r="D22" s="75">
        <f t="shared" si="0"/>
        <v>90</v>
      </c>
      <c r="E22" s="5"/>
      <c r="F22" s="40"/>
      <c r="G22" s="5"/>
    </row>
    <row r="23" spans="1:8">
      <c r="A23" s="21">
        <v>30</v>
      </c>
      <c r="B23" s="26" t="s">
        <v>154</v>
      </c>
      <c r="C23" s="24">
        <f>VLOOKUP(B23,'Master Price List'!A:E,4,0)</f>
        <v>4.3</v>
      </c>
      <c r="D23" s="75">
        <f t="shared" si="0"/>
        <v>129</v>
      </c>
      <c r="E23" s="5"/>
      <c r="F23" s="40"/>
      <c r="G23" s="5"/>
    </row>
    <row r="24" spans="1:8">
      <c r="A24" s="21">
        <v>6</v>
      </c>
      <c r="B24" s="26" t="s">
        <v>51</v>
      </c>
      <c r="C24" s="24">
        <f>VLOOKUP(B24,'Master Price List'!A:E,4,0)</f>
        <v>17.45</v>
      </c>
      <c r="D24" s="75">
        <f t="shared" si="0"/>
        <v>104.69999999999999</v>
      </c>
      <c r="E24" s="5"/>
      <c r="F24" s="40"/>
      <c r="G24" s="5"/>
    </row>
    <row r="25" spans="1:8">
      <c r="A25" s="21">
        <v>6</v>
      </c>
      <c r="B25" s="26" t="s">
        <v>52</v>
      </c>
      <c r="C25" s="24">
        <f>VLOOKUP(B25,'Master Price List'!A:E,4,0)</f>
        <v>200</v>
      </c>
      <c r="D25" s="75">
        <f t="shared" si="0"/>
        <v>1200</v>
      </c>
      <c r="E25" s="5"/>
      <c r="F25" s="40"/>
      <c r="G25" s="5"/>
    </row>
    <row r="26" spans="1:8">
      <c r="A26" s="21">
        <v>6</v>
      </c>
      <c r="B26" s="26" t="s">
        <v>49</v>
      </c>
      <c r="C26" s="24">
        <f>VLOOKUP(B26,'Master Price List'!A:E,4,0)</f>
        <v>2.5499999999999998</v>
      </c>
      <c r="D26" s="75">
        <f t="shared" si="0"/>
        <v>15.299999999999999</v>
      </c>
      <c r="E26" s="5"/>
      <c r="F26" s="40"/>
      <c r="G26" s="5"/>
    </row>
    <row r="27" spans="1:8">
      <c r="A27" s="21">
        <v>6</v>
      </c>
      <c r="B27" s="26" t="s">
        <v>24</v>
      </c>
      <c r="C27" s="24">
        <f>VLOOKUP(B27,'Master Price List'!A:E,4,0)</f>
        <v>17</v>
      </c>
      <c r="D27" s="75">
        <f t="shared" si="0"/>
        <v>102</v>
      </c>
      <c r="E27" s="5"/>
      <c r="F27" s="40"/>
      <c r="G27" s="5"/>
    </row>
    <row r="28" spans="1:8">
      <c r="A28" s="21">
        <v>6</v>
      </c>
      <c r="B28" s="26" t="s">
        <v>25</v>
      </c>
      <c r="C28" s="24">
        <f>VLOOKUP(B28,'Master Price List'!A:E,4,0)</f>
        <v>27.6</v>
      </c>
      <c r="D28" s="75">
        <f t="shared" si="0"/>
        <v>165.60000000000002</v>
      </c>
      <c r="E28" s="5"/>
      <c r="F28" s="40"/>
      <c r="G28" s="5"/>
    </row>
    <row r="29" spans="1:8">
      <c r="A29" s="21">
        <v>6</v>
      </c>
      <c r="B29" s="26" t="s">
        <v>48</v>
      </c>
      <c r="C29" s="24">
        <f>VLOOKUP(B29,'Master Price List'!A:E,4,0)</f>
        <v>120</v>
      </c>
      <c r="D29" s="75">
        <f t="shared" si="0"/>
        <v>720</v>
      </c>
      <c r="E29" s="5"/>
      <c r="F29" s="40"/>
      <c r="G29" s="5"/>
    </row>
    <row r="30" spans="1:8">
      <c r="A30" s="34">
        <v>6</v>
      </c>
      <c r="B30" s="23" t="s">
        <v>44</v>
      </c>
      <c r="C30" s="24">
        <f>VLOOKUP(B30,'Master Price List'!A:E,4,0)</f>
        <v>6.25</v>
      </c>
      <c r="D30" s="75">
        <f t="shared" si="0"/>
        <v>37.5</v>
      </c>
      <c r="E30" s="5"/>
      <c r="F30" s="40"/>
      <c r="G30" s="5"/>
    </row>
    <row r="31" spans="1:8">
      <c r="A31" s="34">
        <v>6</v>
      </c>
      <c r="B31" s="26" t="s">
        <v>30</v>
      </c>
      <c r="C31" s="24">
        <f>VLOOKUP(B31,'Master Price List'!A:E,4,0)</f>
        <v>7</v>
      </c>
      <c r="D31" s="75">
        <f t="shared" si="0"/>
        <v>42</v>
      </c>
      <c r="E31" s="5"/>
      <c r="F31" s="40"/>
      <c r="G31" s="5"/>
    </row>
    <row r="32" spans="1:8">
      <c r="A32" s="21">
        <v>24</v>
      </c>
      <c r="B32" s="26" t="s">
        <v>26</v>
      </c>
      <c r="C32" s="24">
        <f>VLOOKUP(B32,'Master Price List'!A:E,4,0)</f>
        <v>9.9</v>
      </c>
      <c r="D32" s="75">
        <f t="shared" si="0"/>
        <v>237.60000000000002</v>
      </c>
      <c r="E32" s="5"/>
      <c r="F32" s="40"/>
      <c r="G32" s="5"/>
    </row>
    <row r="33" spans="1:10">
      <c r="A33" s="21">
        <v>12</v>
      </c>
      <c r="B33" s="27" t="s">
        <v>80</v>
      </c>
      <c r="C33" s="24">
        <f>VLOOKUP(B33,'Master Price List'!A:E,4,0)</f>
        <v>100</v>
      </c>
      <c r="D33" s="75">
        <f>A33*C35</f>
        <v>1200</v>
      </c>
      <c r="E33" s="5"/>
      <c r="F33" s="40"/>
      <c r="G33" s="5"/>
    </row>
    <row r="34" spans="1:10">
      <c r="A34" s="21">
        <v>6</v>
      </c>
      <c r="B34" s="27" t="s">
        <v>81</v>
      </c>
      <c r="C34" s="24">
        <f>VLOOKUP(B34,'Master Price List'!A:E,4,0)</f>
        <v>100</v>
      </c>
      <c r="D34" s="75">
        <f>A34*C36</f>
        <v>600</v>
      </c>
      <c r="E34" s="5"/>
      <c r="F34" s="40"/>
      <c r="G34" s="5"/>
    </row>
    <row r="35" spans="1:10">
      <c r="A35" s="21">
        <v>6</v>
      </c>
      <c r="B35" s="27" t="s">
        <v>83</v>
      </c>
      <c r="C35" s="24">
        <f>VLOOKUP(B35,'Master Price List'!A:E,4,0)</f>
        <v>100</v>
      </c>
      <c r="D35" s="75">
        <f>A35*C35</f>
        <v>600</v>
      </c>
      <c r="E35" s="5"/>
      <c r="F35" s="40"/>
      <c r="G35" s="5"/>
      <c r="J35" s="70"/>
    </row>
    <row r="36" spans="1:10">
      <c r="A36" s="21">
        <v>6</v>
      </c>
      <c r="B36" s="27" t="s">
        <v>82</v>
      </c>
      <c r="C36" s="24">
        <f>VLOOKUP(B36,'Master Price List'!A:E,4,0)</f>
        <v>100</v>
      </c>
      <c r="D36" s="75">
        <f t="shared" ref="D36:D43" si="1">A36*C36</f>
        <v>600</v>
      </c>
      <c r="E36" s="5"/>
      <c r="F36" s="40"/>
      <c r="G36" s="5"/>
    </row>
    <row r="37" spans="1:10">
      <c r="A37" s="21">
        <v>200</v>
      </c>
      <c r="B37" s="26" t="s">
        <v>28</v>
      </c>
      <c r="C37" s="24">
        <f>VLOOKUP(B37,'Master Price List'!A:E,4,0)</f>
        <v>32</v>
      </c>
      <c r="D37" s="75">
        <f t="shared" si="1"/>
        <v>6400</v>
      </c>
      <c r="E37" s="5"/>
      <c r="F37" s="40"/>
      <c r="G37" s="5"/>
    </row>
    <row r="38" spans="1:10" ht="14.45" customHeight="1">
      <c r="A38" s="21">
        <v>60</v>
      </c>
      <c r="B38" s="26" t="s">
        <v>29</v>
      </c>
      <c r="C38" s="24">
        <f>VLOOKUP(B38,'Master Price List'!A:E,4,0)</f>
        <v>2.85</v>
      </c>
      <c r="D38" s="75">
        <f t="shared" si="1"/>
        <v>171</v>
      </c>
      <c r="E38" s="5"/>
    </row>
    <row r="39" spans="1:10" ht="14.45" customHeight="1">
      <c r="A39" s="21">
        <v>120</v>
      </c>
      <c r="B39" s="26" t="s">
        <v>12</v>
      </c>
      <c r="C39" s="24">
        <f>VLOOKUP(B39,'Master Price List'!A:E,4,0)</f>
        <v>2</v>
      </c>
      <c r="D39" s="75">
        <f t="shared" si="1"/>
        <v>240</v>
      </c>
      <c r="E39" s="5"/>
    </row>
    <row r="40" spans="1:10">
      <c r="A40" s="34">
        <v>6</v>
      </c>
      <c r="B40" s="26" t="s">
        <v>27</v>
      </c>
      <c r="C40" s="24">
        <f>VLOOKUP(B40,'Master Price List'!A:E,4,0)</f>
        <v>1.2</v>
      </c>
      <c r="D40" s="75">
        <f t="shared" si="1"/>
        <v>7.1999999999999993</v>
      </c>
      <c r="E40" s="5"/>
    </row>
    <row r="41" spans="1:10" ht="14.45" customHeight="1">
      <c r="A41" s="34">
        <v>12</v>
      </c>
      <c r="B41" s="26" t="s">
        <v>63</v>
      </c>
      <c r="C41" s="24">
        <f>VLOOKUP(B41,'Master Price List'!A:E,4,0)</f>
        <v>108</v>
      </c>
      <c r="D41" s="75">
        <f t="shared" si="1"/>
        <v>1296</v>
      </c>
      <c r="E41" s="5"/>
    </row>
    <row r="42" spans="1:10">
      <c r="A42" s="21">
        <v>12</v>
      </c>
      <c r="B42" s="26" t="s">
        <v>89</v>
      </c>
      <c r="C42" s="24">
        <f>VLOOKUP(B42,'Master Price List'!A:E,4,0)</f>
        <v>1.95</v>
      </c>
      <c r="D42" s="24">
        <f t="shared" si="1"/>
        <v>23.4</v>
      </c>
      <c r="E42" s="5"/>
    </row>
    <row r="43" spans="1:10">
      <c r="A43" s="21">
        <v>12</v>
      </c>
      <c r="B43" s="26" t="s">
        <v>90</v>
      </c>
      <c r="C43" s="24">
        <f>VLOOKUP(B43,'Master Price List'!A:E,4,0)</f>
        <v>0.8</v>
      </c>
      <c r="D43" s="24">
        <f t="shared" si="1"/>
        <v>9.6000000000000014</v>
      </c>
      <c r="E43" s="5"/>
    </row>
    <row r="44" spans="1:10" ht="15">
      <c r="A44" s="21"/>
      <c r="B44" s="68" t="s">
        <v>7</v>
      </c>
      <c r="C44" s="30"/>
      <c r="D44" s="30">
        <f>SUM(D6:D43)</f>
        <v>15568.600000000002</v>
      </c>
      <c r="E44" s="5"/>
    </row>
    <row r="45" spans="1:10" ht="15">
      <c r="A45" s="32" t="s">
        <v>85</v>
      </c>
      <c r="B45" s="68"/>
      <c r="C45" s="30"/>
      <c r="D45" s="51">
        <v>105.19</v>
      </c>
      <c r="E45" s="5"/>
    </row>
    <row r="46" spans="1:10">
      <c r="A46" s="40"/>
      <c r="B46" s="5"/>
      <c r="C46" s="36"/>
      <c r="D46" s="43"/>
      <c r="E46" s="5"/>
    </row>
    <row r="47" spans="1:10">
      <c r="A47" s="40"/>
      <c r="B47" s="5"/>
      <c r="C47" s="36"/>
      <c r="D47" s="43"/>
      <c r="E47" s="5"/>
    </row>
    <row r="48" spans="1:10">
      <c r="A48" s="40"/>
      <c r="B48" s="5"/>
      <c r="C48" s="36"/>
      <c r="D48" s="43"/>
      <c r="E48" s="5"/>
    </row>
    <row r="49" spans="1:5" ht="18" customHeight="1">
      <c r="A49" s="40"/>
      <c r="B49" s="5"/>
      <c r="C49" s="36"/>
      <c r="D49" s="43"/>
      <c r="E49" s="5"/>
    </row>
    <row r="50" spans="1:5">
      <c r="A50" s="40"/>
      <c r="B50" s="5"/>
      <c r="C50" s="36"/>
      <c r="D50" s="43"/>
      <c r="E50" s="5"/>
    </row>
    <row r="51" spans="1:5">
      <c r="A51" s="40"/>
      <c r="B51" s="5"/>
      <c r="C51" s="36"/>
      <c r="D51" s="43"/>
      <c r="E51" s="5"/>
    </row>
    <row r="52" spans="1:5">
      <c r="A52" s="40"/>
      <c r="B52" s="5"/>
      <c r="C52" s="36"/>
      <c r="D52" s="43"/>
      <c r="E52" s="5"/>
    </row>
    <row r="53" spans="1:5">
      <c r="A53" s="40"/>
      <c r="B53" s="5"/>
      <c r="C53" s="36"/>
      <c r="D53" s="43"/>
      <c r="E53" s="5"/>
    </row>
    <row r="54" spans="1:5">
      <c r="A54" s="40"/>
      <c r="B54" s="5"/>
      <c r="C54" s="36"/>
      <c r="D54" s="43"/>
      <c r="E54" s="5"/>
    </row>
    <row r="55" spans="1:5">
      <c r="A55" s="40"/>
      <c r="B55" s="5"/>
      <c r="C55" s="36"/>
      <c r="D55" s="43"/>
      <c r="E55" s="5"/>
    </row>
    <row r="56" spans="1:5">
      <c r="A56" s="40"/>
      <c r="B56" s="5"/>
      <c r="C56" s="36"/>
      <c r="D56" s="43"/>
      <c r="E56" s="5"/>
    </row>
    <row r="57" spans="1:5">
      <c r="A57" s="40"/>
      <c r="B57" s="5"/>
      <c r="C57" s="36"/>
      <c r="D57" s="43"/>
      <c r="E57" s="5"/>
    </row>
    <row r="58" spans="1:5">
      <c r="A58" s="40"/>
      <c r="B58" s="5"/>
      <c r="C58" s="36"/>
      <c r="D58" s="43"/>
      <c r="E58" s="5"/>
    </row>
    <row r="59" spans="1:5">
      <c r="A59" s="40"/>
      <c r="B59" s="5"/>
      <c r="C59" s="36"/>
      <c r="D59" s="43"/>
      <c r="E59" s="5"/>
    </row>
    <row r="60" spans="1:5">
      <c r="A60" s="40"/>
      <c r="B60" s="5"/>
      <c r="C60" s="36"/>
      <c r="D60" s="43"/>
      <c r="E60" s="5"/>
    </row>
    <row r="61" spans="1:5">
      <c r="A61" s="40"/>
      <c r="B61" s="5"/>
      <c r="C61" s="36"/>
      <c r="D61" s="43"/>
      <c r="E61" s="5"/>
    </row>
    <row r="62" spans="1:5">
      <c r="A62" s="40"/>
      <c r="B62" s="5"/>
      <c r="C62" s="36"/>
      <c r="D62" s="43"/>
    </row>
    <row r="63" spans="1:5">
      <c r="B63" s="5"/>
      <c r="C63" s="36"/>
    </row>
    <row r="64" spans="1:5">
      <c r="B64" s="5"/>
      <c r="C64" s="36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F11:H11"/>
    <mergeCell ref="F13:G13"/>
    <mergeCell ref="F5:G5"/>
    <mergeCell ref="A1:H2"/>
    <mergeCell ref="F18:G18"/>
    <mergeCell ref="F15:H15"/>
    <mergeCell ref="F16:G16"/>
    <mergeCell ref="F17:G17"/>
    <mergeCell ref="F14:H14"/>
    <mergeCell ref="A3:H3"/>
    <mergeCell ref="A4:D4"/>
    <mergeCell ref="F4:H4"/>
    <mergeCell ref="F6:H6"/>
    <mergeCell ref="F7:H7"/>
    <mergeCell ref="F8:H8"/>
    <mergeCell ref="F9:H9"/>
    <mergeCell ref="F10:H10"/>
  </mergeCells>
  <pageMargins left="0.25" right="0.25" top="0.75" bottom="0.75" header="0.3" footer="0.3"/>
  <pageSetup paperSize="8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8"/>
  <sheetViews>
    <sheetView topLeftCell="A3" zoomScale="88" zoomScaleNormal="88" workbookViewId="0">
      <selection activeCell="J19" sqref="J19"/>
    </sheetView>
  </sheetViews>
  <sheetFormatPr defaultColWidth="8.85546875" defaultRowHeight="14.25"/>
  <cols>
    <col min="1" max="1" width="12.140625" style="40" customWidth="1"/>
    <col min="2" max="2" width="53.28515625" style="5" customWidth="1"/>
    <col min="3" max="3" width="16.5703125" style="36" customWidth="1"/>
    <col min="4" max="4" width="13.7109375" style="42" customWidth="1"/>
    <col min="5" max="5" width="7.5703125" style="5" customWidth="1"/>
    <col min="6" max="6" width="11.140625" style="40" bestFit="1" customWidth="1"/>
    <col min="7" max="7" width="29.42578125" style="5" customWidth="1"/>
    <col min="8" max="8" width="15" style="43" customWidth="1"/>
    <col min="9" max="10" width="8.7109375" style="5" customWidth="1"/>
    <col min="11" max="11" width="18.42578125" style="5" customWidth="1"/>
    <col min="12" max="16384" width="8.85546875" style="5"/>
  </cols>
  <sheetData>
    <row r="1" spans="1:14">
      <c r="A1" s="91"/>
      <c r="B1" s="92"/>
      <c r="C1" s="92"/>
      <c r="D1" s="92"/>
      <c r="E1" s="92"/>
      <c r="F1" s="92"/>
      <c r="G1" s="92"/>
      <c r="H1" s="92"/>
    </row>
    <row r="2" spans="1:14" ht="56.45" customHeight="1">
      <c r="A2" s="92"/>
      <c r="B2" s="92"/>
      <c r="C2" s="92"/>
      <c r="D2" s="92"/>
      <c r="E2" s="92"/>
      <c r="F2" s="92"/>
      <c r="G2" s="92"/>
      <c r="H2" s="92"/>
    </row>
    <row r="3" spans="1:14">
      <c r="A3" s="125" t="s">
        <v>33</v>
      </c>
      <c r="B3" s="125"/>
      <c r="C3" s="125"/>
      <c r="D3" s="125"/>
      <c r="E3" s="125"/>
      <c r="F3" s="125"/>
      <c r="G3" s="125"/>
      <c r="H3" s="125"/>
      <c r="N3" s="35"/>
    </row>
    <row r="4" spans="1:14">
      <c r="A4" s="122" t="s">
        <v>1</v>
      </c>
      <c r="B4" s="123"/>
      <c r="C4" s="123"/>
      <c r="D4" s="124"/>
      <c r="E4" s="1"/>
      <c r="F4" s="122" t="s">
        <v>2</v>
      </c>
      <c r="G4" s="123"/>
      <c r="H4" s="124"/>
      <c r="J4" s="35"/>
    </row>
    <row r="5" spans="1:14" ht="15">
      <c r="A5" s="4" t="s">
        <v>3</v>
      </c>
      <c r="B5" s="4" t="s">
        <v>4</v>
      </c>
      <c r="C5" s="16" t="s">
        <v>84</v>
      </c>
      <c r="D5" s="16" t="s">
        <v>5</v>
      </c>
      <c r="E5" s="1"/>
      <c r="F5" s="118" t="s">
        <v>4</v>
      </c>
      <c r="G5" s="90"/>
      <c r="H5" s="2" t="s">
        <v>5</v>
      </c>
      <c r="J5" s="35"/>
    </row>
    <row r="6" spans="1:14" ht="15">
      <c r="A6" s="18">
        <v>24</v>
      </c>
      <c r="B6" s="19" t="s">
        <v>15</v>
      </c>
      <c r="C6" s="24">
        <f>VLOOKUP(B6,'Master Price List'!A:E,4,0)</f>
        <v>14.95</v>
      </c>
      <c r="D6" s="20">
        <f>A6*C6</f>
        <v>358.79999999999995</v>
      </c>
      <c r="F6" s="102" t="s">
        <v>288</v>
      </c>
      <c r="G6" s="103"/>
      <c r="H6" s="104"/>
      <c r="J6" s="35"/>
    </row>
    <row r="7" spans="1:14" ht="15">
      <c r="A7" s="18">
        <v>8</v>
      </c>
      <c r="B7" s="19" t="s">
        <v>31</v>
      </c>
      <c r="C7" s="24">
        <f>VLOOKUP(B7,'Master Price List'!A:E,4,0)</f>
        <v>12.95</v>
      </c>
      <c r="D7" s="20">
        <f t="shared" ref="D7:D35" si="0">A7*C7</f>
        <v>103.6</v>
      </c>
      <c r="F7" s="102" t="s">
        <v>289</v>
      </c>
      <c r="G7" s="103"/>
      <c r="H7" s="104"/>
      <c r="J7" s="35"/>
    </row>
    <row r="8" spans="1:14" ht="15">
      <c r="A8" s="25">
        <v>60</v>
      </c>
      <c r="B8" s="26" t="s">
        <v>79</v>
      </c>
      <c r="C8" s="24">
        <f>VLOOKUP(B8,'Master Price List'!A:E,4,0)</f>
        <v>6.4</v>
      </c>
      <c r="D8" s="20">
        <f t="shared" si="0"/>
        <v>384</v>
      </c>
      <c r="F8" s="102" t="s">
        <v>290</v>
      </c>
      <c r="G8" s="103"/>
      <c r="H8" s="104"/>
      <c r="J8" s="35"/>
    </row>
    <row r="9" spans="1:14" ht="15">
      <c r="A9" s="25">
        <v>60</v>
      </c>
      <c r="B9" s="26" t="s">
        <v>78</v>
      </c>
      <c r="C9" s="24">
        <f>VLOOKUP(B9,'Master Price List'!A:E,4,0)</f>
        <v>12.45</v>
      </c>
      <c r="D9" s="20">
        <f t="shared" si="0"/>
        <v>747</v>
      </c>
      <c r="F9" s="102" t="s">
        <v>291</v>
      </c>
      <c r="G9" s="103"/>
      <c r="H9" s="104"/>
      <c r="J9" s="35"/>
    </row>
    <row r="10" spans="1:14" ht="15">
      <c r="A10" s="18">
        <v>16</v>
      </c>
      <c r="B10" s="19" t="s">
        <v>18</v>
      </c>
      <c r="C10" s="24">
        <f>VLOOKUP(B10,'Master Price List'!A:E,4,0)</f>
        <v>8.9499999999999993</v>
      </c>
      <c r="D10" s="20">
        <f t="shared" si="0"/>
        <v>143.19999999999999</v>
      </c>
      <c r="F10" s="102" t="s">
        <v>292</v>
      </c>
      <c r="G10" s="103"/>
      <c r="H10" s="104"/>
      <c r="J10" s="35"/>
    </row>
    <row r="11" spans="1:14">
      <c r="A11" s="18">
        <v>8</v>
      </c>
      <c r="B11" s="19" t="s">
        <v>25</v>
      </c>
      <c r="C11" s="24">
        <f>VLOOKUP(B11,'Master Price List'!A:E,4,0)</f>
        <v>27.6</v>
      </c>
      <c r="D11" s="20">
        <f t="shared" si="0"/>
        <v>220.8</v>
      </c>
      <c r="F11" s="6"/>
      <c r="G11" s="7"/>
      <c r="H11" s="11"/>
      <c r="J11" s="35"/>
    </row>
    <row r="12" spans="1:14" ht="15">
      <c r="A12" s="25">
        <v>16</v>
      </c>
      <c r="B12" s="26" t="s">
        <v>63</v>
      </c>
      <c r="C12" s="24">
        <f>VLOOKUP(B12,'Master Price List'!A:E,4,0)</f>
        <v>108</v>
      </c>
      <c r="D12" s="20">
        <f t="shared" si="0"/>
        <v>1728</v>
      </c>
      <c r="F12" s="100" t="s">
        <v>294</v>
      </c>
      <c r="G12" s="101"/>
      <c r="H12" s="11">
        <v>28.11</v>
      </c>
      <c r="J12" s="35"/>
    </row>
    <row r="13" spans="1:14">
      <c r="A13" s="18">
        <v>16</v>
      </c>
      <c r="B13" s="19" t="s">
        <v>26</v>
      </c>
      <c r="C13" s="24">
        <f>VLOOKUP(B13,'Master Price List'!A:E,4,0)</f>
        <v>9.9</v>
      </c>
      <c r="D13" s="20">
        <f t="shared" si="0"/>
        <v>158.4</v>
      </c>
      <c r="F13" s="112"/>
      <c r="G13" s="113"/>
      <c r="H13" s="114"/>
      <c r="J13" s="35"/>
    </row>
    <row r="14" spans="1:14" ht="15">
      <c r="A14" s="21">
        <v>16</v>
      </c>
      <c r="B14" s="26" t="s">
        <v>11</v>
      </c>
      <c r="C14" s="24">
        <f>VLOOKUP(B14,'Master Price List'!A:E,4,0)</f>
        <v>0.3</v>
      </c>
      <c r="D14" s="20">
        <f t="shared" si="0"/>
        <v>4.8</v>
      </c>
      <c r="F14" s="106" t="s">
        <v>9</v>
      </c>
      <c r="G14" s="107"/>
      <c r="H14" s="108"/>
    </row>
    <row r="15" spans="1:14">
      <c r="A15" s="18">
        <v>8</v>
      </c>
      <c r="B15" s="19" t="s">
        <v>27</v>
      </c>
      <c r="C15" s="24">
        <f>VLOOKUP(B15,'Master Price List'!A:E,4,0)</f>
        <v>1.2</v>
      </c>
      <c r="D15" s="20">
        <f t="shared" si="0"/>
        <v>9.6</v>
      </c>
      <c r="F15" s="111" t="s">
        <v>53</v>
      </c>
      <c r="G15" s="111"/>
      <c r="H15" s="38">
        <f>D37</f>
        <v>80.89</v>
      </c>
      <c r="J15" s="35"/>
    </row>
    <row r="16" spans="1:14">
      <c r="A16" s="21">
        <v>200</v>
      </c>
      <c r="B16" s="26" t="s">
        <v>28</v>
      </c>
      <c r="C16" s="24">
        <f>VLOOKUP(B16,'Master Price List'!A:E,4,0)</f>
        <v>32</v>
      </c>
      <c r="D16" s="20">
        <f t="shared" si="0"/>
        <v>6400</v>
      </c>
      <c r="F16" s="111" t="s">
        <v>54</v>
      </c>
      <c r="G16" s="111"/>
      <c r="H16" s="38">
        <f>H12</f>
        <v>28.11</v>
      </c>
      <c r="J16" s="35"/>
    </row>
    <row r="17" spans="1:10" ht="15">
      <c r="A17" s="18">
        <v>16</v>
      </c>
      <c r="B17" s="26" t="s">
        <v>280</v>
      </c>
      <c r="C17" s="24">
        <f>VLOOKUP(B17,'Master Price List'!A:E,4,0)</f>
        <v>0.85</v>
      </c>
      <c r="D17" s="20">
        <f t="shared" si="0"/>
        <v>13.6</v>
      </c>
      <c r="F17" s="105" t="s">
        <v>35</v>
      </c>
      <c r="G17" s="105"/>
      <c r="H17" s="39">
        <f>H15+H16</f>
        <v>109</v>
      </c>
      <c r="J17" s="35"/>
    </row>
    <row r="18" spans="1:10">
      <c r="A18" s="25">
        <v>16</v>
      </c>
      <c r="B18" s="26" t="s">
        <v>88</v>
      </c>
      <c r="C18" s="24">
        <f>VLOOKUP(B18,'Master Price List'!A:E,4,0)</f>
        <v>18.649999999999999</v>
      </c>
      <c r="D18" s="20">
        <f t="shared" si="0"/>
        <v>298.39999999999998</v>
      </c>
      <c r="H18" s="5"/>
      <c r="J18" s="35"/>
    </row>
    <row r="19" spans="1:10">
      <c r="A19" s="25">
        <v>16</v>
      </c>
      <c r="B19" s="26" t="s">
        <v>87</v>
      </c>
      <c r="C19" s="24">
        <f>VLOOKUP(B19,'Master Price List'!A:E,4,0)</f>
        <v>3.15</v>
      </c>
      <c r="D19" s="20">
        <f t="shared" si="0"/>
        <v>50.4</v>
      </c>
      <c r="H19" s="5"/>
      <c r="J19" s="35"/>
    </row>
    <row r="20" spans="1:10">
      <c r="A20" s="25">
        <v>24</v>
      </c>
      <c r="B20" s="26" t="s">
        <v>57</v>
      </c>
      <c r="C20" s="24">
        <f>VLOOKUP(B20,'Master Price List'!A:E,4,0)</f>
        <v>0.5</v>
      </c>
      <c r="D20" s="20">
        <f t="shared" si="0"/>
        <v>12</v>
      </c>
      <c r="H20" s="5"/>
      <c r="J20" s="35"/>
    </row>
    <row r="21" spans="1:10">
      <c r="A21" s="25">
        <v>24</v>
      </c>
      <c r="B21" s="22" t="s">
        <v>34</v>
      </c>
      <c r="C21" s="24">
        <f>VLOOKUP(B21,'Master Price List'!A:E,4,0)</f>
        <v>2</v>
      </c>
      <c r="D21" s="20">
        <f t="shared" si="0"/>
        <v>48</v>
      </c>
      <c r="H21" s="5"/>
      <c r="J21" s="35"/>
    </row>
    <row r="22" spans="1:10">
      <c r="A22" s="25">
        <v>8</v>
      </c>
      <c r="B22" s="26" t="s">
        <v>23</v>
      </c>
      <c r="C22" s="24">
        <f>VLOOKUP(B22,'Master Price List'!A:E,4,0)</f>
        <v>19.600000000000001</v>
      </c>
      <c r="D22" s="20">
        <f t="shared" si="0"/>
        <v>156.80000000000001</v>
      </c>
      <c r="H22" s="5"/>
      <c r="J22" s="35"/>
    </row>
    <row r="23" spans="1:10">
      <c r="A23" s="25">
        <v>8</v>
      </c>
      <c r="B23" s="26" t="s">
        <v>22</v>
      </c>
      <c r="C23" s="24">
        <f>VLOOKUP(B23,'Master Price List'!A:E,4,0)</f>
        <v>9.6</v>
      </c>
      <c r="D23" s="20">
        <f t="shared" si="0"/>
        <v>76.8</v>
      </c>
      <c r="H23" s="5"/>
      <c r="J23" s="35"/>
    </row>
    <row r="24" spans="1:10">
      <c r="A24" s="25">
        <v>16</v>
      </c>
      <c r="B24" s="26" t="s">
        <v>8</v>
      </c>
      <c r="C24" s="24">
        <f>VLOOKUP(B24,'Master Price List'!A:E,4,0)</f>
        <v>6.25</v>
      </c>
      <c r="D24" s="20">
        <f t="shared" si="0"/>
        <v>100</v>
      </c>
      <c r="H24" s="5"/>
      <c r="J24" s="35"/>
    </row>
    <row r="25" spans="1:10">
      <c r="A25" s="18">
        <v>40</v>
      </c>
      <c r="B25" s="19" t="s">
        <v>16</v>
      </c>
      <c r="C25" s="24">
        <f>VLOOKUP(B25,'Master Price List'!A:E,4,0)</f>
        <v>12.5</v>
      </c>
      <c r="D25" s="20">
        <f t="shared" si="0"/>
        <v>500</v>
      </c>
      <c r="H25" s="5"/>
      <c r="J25" s="35"/>
    </row>
    <row r="26" spans="1:10">
      <c r="A26" s="18">
        <v>16</v>
      </c>
      <c r="B26" s="26" t="s">
        <v>24</v>
      </c>
      <c r="C26" s="24">
        <f>VLOOKUP(B26,'Master Price List'!A:E,4,0)</f>
        <v>17</v>
      </c>
      <c r="D26" s="20">
        <f t="shared" si="0"/>
        <v>272</v>
      </c>
      <c r="H26" s="5"/>
      <c r="J26" s="35"/>
    </row>
    <row r="27" spans="1:10">
      <c r="A27" s="18">
        <v>80</v>
      </c>
      <c r="B27" s="26" t="s">
        <v>12</v>
      </c>
      <c r="C27" s="24">
        <f>VLOOKUP(B27,'Master Price List'!A:E,4,0)</f>
        <v>2</v>
      </c>
      <c r="D27" s="20">
        <f t="shared" si="0"/>
        <v>160</v>
      </c>
      <c r="H27" s="5"/>
      <c r="J27" s="35"/>
    </row>
    <row r="28" spans="1:10">
      <c r="A28" s="18">
        <v>8</v>
      </c>
      <c r="B28" s="26" t="s">
        <v>86</v>
      </c>
      <c r="C28" s="24">
        <f>VLOOKUP(B28,'Master Price List'!A:E,4,0)</f>
        <v>3.65</v>
      </c>
      <c r="D28" s="20">
        <f t="shared" si="0"/>
        <v>29.2</v>
      </c>
      <c r="H28" s="5"/>
      <c r="J28" s="35"/>
    </row>
    <row r="29" spans="1:10">
      <c r="A29" s="25">
        <v>8</v>
      </c>
      <c r="B29" s="26" t="s">
        <v>93</v>
      </c>
      <c r="C29" s="24">
        <f>VLOOKUP(B29,'Master Price List'!A:E,4,0)</f>
        <v>1.25</v>
      </c>
      <c r="D29" s="20">
        <f t="shared" si="0"/>
        <v>10</v>
      </c>
      <c r="H29" s="5"/>
      <c r="J29" s="35"/>
    </row>
    <row r="30" spans="1:10">
      <c r="A30" s="25">
        <v>8</v>
      </c>
      <c r="B30" s="26" t="s">
        <v>89</v>
      </c>
      <c r="C30" s="24">
        <f>VLOOKUP(B30,'Master Price List'!A:E,4,0)</f>
        <v>1.95</v>
      </c>
      <c r="D30" s="20">
        <f t="shared" si="0"/>
        <v>15.6</v>
      </c>
      <c r="H30" s="5"/>
      <c r="J30" s="35"/>
    </row>
    <row r="31" spans="1:10">
      <c r="A31" s="25">
        <v>8</v>
      </c>
      <c r="B31" s="26" t="s">
        <v>90</v>
      </c>
      <c r="C31" s="24">
        <f>VLOOKUP(B31,'Master Price List'!A:E,4,0)</f>
        <v>0.8</v>
      </c>
      <c r="D31" s="20">
        <f t="shared" si="0"/>
        <v>6.4</v>
      </c>
      <c r="H31" s="5"/>
      <c r="J31" s="35"/>
    </row>
    <row r="32" spans="1:10">
      <c r="A32" s="25">
        <v>8</v>
      </c>
      <c r="B32" s="27" t="s">
        <v>80</v>
      </c>
      <c r="C32" s="24">
        <f>VLOOKUP(B32,'Master Price List'!A:E,4,0)</f>
        <v>100</v>
      </c>
      <c r="D32" s="20">
        <f t="shared" si="0"/>
        <v>800</v>
      </c>
      <c r="H32" s="5"/>
      <c r="J32" s="35"/>
    </row>
    <row r="33" spans="1:8" ht="15" customHeight="1">
      <c r="A33" s="25">
        <v>8</v>
      </c>
      <c r="B33" s="27" t="s">
        <v>81</v>
      </c>
      <c r="C33" s="24">
        <f>VLOOKUP(B33,'Master Price List'!A:E,4,0)</f>
        <v>100</v>
      </c>
      <c r="D33" s="20">
        <f t="shared" si="0"/>
        <v>800</v>
      </c>
      <c r="H33" s="5"/>
    </row>
    <row r="34" spans="1:8">
      <c r="A34" s="21">
        <v>8</v>
      </c>
      <c r="B34" s="27" t="s">
        <v>83</v>
      </c>
      <c r="C34" s="24">
        <f>VLOOKUP(B34,'Master Price List'!A:E,4,0)</f>
        <v>100</v>
      </c>
      <c r="D34" s="20">
        <f t="shared" si="0"/>
        <v>800</v>
      </c>
      <c r="H34" s="5"/>
    </row>
    <row r="35" spans="1:8" ht="15.6" customHeight="1">
      <c r="A35" s="21">
        <v>8</v>
      </c>
      <c r="B35" s="27" t="s">
        <v>82</v>
      </c>
      <c r="C35" s="24">
        <f>VLOOKUP(B35,'Master Price List'!A:E,4,0)</f>
        <v>100</v>
      </c>
      <c r="D35" s="20">
        <f t="shared" si="0"/>
        <v>800</v>
      </c>
      <c r="H35" s="5"/>
    </row>
    <row r="36" spans="1:8" ht="15">
      <c r="A36" s="21"/>
      <c r="B36" s="29" t="s">
        <v>7</v>
      </c>
      <c r="C36" s="30"/>
      <c r="D36" s="31">
        <f>SUM(D6:D35)</f>
        <v>15207.4</v>
      </c>
      <c r="H36" s="5"/>
    </row>
    <row r="37" spans="1:8" ht="15">
      <c r="A37" s="32" t="s">
        <v>68</v>
      </c>
      <c r="B37" s="29"/>
      <c r="C37" s="30"/>
      <c r="D37" s="33">
        <v>80.89</v>
      </c>
      <c r="H37" s="5"/>
    </row>
    <row r="38" spans="1:8">
      <c r="H38" s="5"/>
    </row>
    <row r="39" spans="1:8">
      <c r="H39" s="5"/>
    </row>
    <row r="40" spans="1:8" ht="14.45" customHeight="1">
      <c r="H40" s="5"/>
    </row>
    <row r="41" spans="1:8">
      <c r="H41" s="5"/>
    </row>
    <row r="42" spans="1:8">
      <c r="H42" s="5"/>
    </row>
    <row r="43" spans="1:8">
      <c r="H43" s="5"/>
    </row>
    <row r="44" spans="1:8">
      <c r="H44" s="5"/>
    </row>
    <row r="45" spans="1:8">
      <c r="H45" s="5"/>
    </row>
    <row r="46" spans="1:8">
      <c r="H46" s="5"/>
    </row>
    <row r="47" spans="1:8">
      <c r="H47" s="5"/>
    </row>
    <row r="48" spans="1:8">
      <c r="H48" s="5"/>
    </row>
    <row r="49" spans="8:8">
      <c r="H49" s="5"/>
    </row>
    <row r="50" spans="8:8">
      <c r="H50" s="5"/>
    </row>
    <row r="51" spans="8:8">
      <c r="H51" s="5"/>
    </row>
    <row r="52" spans="8:8">
      <c r="H52" s="5"/>
    </row>
    <row r="53" spans="8:8">
      <c r="H53" s="5"/>
    </row>
    <row r="54" spans="8:8">
      <c r="H54" s="5"/>
    </row>
    <row r="55" spans="8:8">
      <c r="H55" s="5"/>
    </row>
    <row r="56" spans="8:8">
      <c r="H56" s="5"/>
    </row>
    <row r="57" spans="8:8">
      <c r="H57" s="5"/>
    </row>
    <row r="58" spans="8:8">
      <c r="H58" s="5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F4:H4"/>
    <mergeCell ref="F16:G16"/>
    <mergeCell ref="A1:H2"/>
    <mergeCell ref="F17:G17"/>
    <mergeCell ref="F14:H14"/>
    <mergeCell ref="F15:G15"/>
    <mergeCell ref="F13:H13"/>
    <mergeCell ref="A3:H3"/>
    <mergeCell ref="A4:D4"/>
    <mergeCell ref="F6:H6"/>
    <mergeCell ref="F7:H7"/>
    <mergeCell ref="F8:H8"/>
    <mergeCell ref="F9:H9"/>
    <mergeCell ref="F10:H10"/>
    <mergeCell ref="F5:G5"/>
    <mergeCell ref="F12:G12"/>
  </mergeCells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4"/>
  <sheetViews>
    <sheetView topLeftCell="A3" zoomScale="89" zoomScaleNormal="89" workbookViewId="0">
      <selection activeCell="K9" sqref="K9"/>
    </sheetView>
  </sheetViews>
  <sheetFormatPr defaultColWidth="8.85546875" defaultRowHeight="14.25"/>
  <cols>
    <col min="1" max="1" width="12.7109375" style="40" customWidth="1"/>
    <col min="2" max="2" width="53.28515625" style="5" customWidth="1"/>
    <col min="3" max="3" width="15" style="36" customWidth="1"/>
    <col min="4" max="4" width="16.140625" style="43" customWidth="1"/>
    <col min="5" max="5" width="7.5703125" style="5" customWidth="1"/>
    <col min="6" max="6" width="13.85546875" style="40" customWidth="1"/>
    <col min="7" max="7" width="31.28515625" style="5" customWidth="1"/>
    <col min="8" max="8" width="11.42578125" style="5" customWidth="1"/>
    <col min="9" max="9" width="8.7109375" style="5" customWidth="1"/>
    <col min="10" max="10" width="9.5703125" style="5" bestFit="1" customWidth="1"/>
    <col min="11" max="16384" width="8.85546875" style="5"/>
  </cols>
  <sheetData>
    <row r="1" spans="1:10">
      <c r="A1" s="92"/>
      <c r="B1" s="92"/>
      <c r="C1" s="92"/>
      <c r="D1" s="92"/>
      <c r="E1" s="92"/>
      <c r="F1" s="92"/>
      <c r="G1" s="92"/>
      <c r="H1" s="92"/>
    </row>
    <row r="2" spans="1:10" ht="56.45" customHeight="1">
      <c r="A2" s="92"/>
      <c r="B2" s="92"/>
      <c r="C2" s="92"/>
      <c r="D2" s="92"/>
      <c r="E2" s="92"/>
      <c r="F2" s="92"/>
      <c r="G2" s="92"/>
      <c r="H2" s="92"/>
    </row>
    <row r="3" spans="1:10" ht="15">
      <c r="A3" s="126" t="s">
        <v>60</v>
      </c>
      <c r="B3" s="126"/>
      <c r="C3" s="126"/>
      <c r="D3" s="126"/>
      <c r="E3" s="126"/>
      <c r="F3" s="126"/>
      <c r="G3" s="126"/>
      <c r="H3" s="126"/>
    </row>
    <row r="4" spans="1:10" ht="15">
      <c r="A4" s="98" t="s">
        <v>1</v>
      </c>
      <c r="B4" s="98"/>
      <c r="C4" s="98"/>
      <c r="D4" s="98"/>
      <c r="E4" s="14"/>
      <c r="F4" s="99" t="s">
        <v>2</v>
      </c>
      <c r="G4" s="99"/>
      <c r="H4" s="99"/>
    </row>
    <row r="5" spans="1:10" ht="15">
      <c r="A5" s="48" t="s">
        <v>3</v>
      </c>
      <c r="B5" s="48" t="s">
        <v>4</v>
      </c>
      <c r="C5" s="49" t="s">
        <v>84</v>
      </c>
      <c r="D5" s="74" t="s">
        <v>5</v>
      </c>
      <c r="E5" s="14"/>
      <c r="F5" s="89" t="s">
        <v>4</v>
      </c>
      <c r="G5" s="90"/>
      <c r="H5" s="15" t="s">
        <v>5</v>
      </c>
    </row>
    <row r="6" spans="1:10" ht="15">
      <c r="A6" s="21">
        <v>8</v>
      </c>
      <c r="B6" s="26" t="s">
        <v>24</v>
      </c>
      <c r="C6" s="24">
        <f>VLOOKUP(B6,'Master Price List'!A:E,4,0)</f>
        <v>17</v>
      </c>
      <c r="D6" s="75">
        <f>A6*C6</f>
        <v>136</v>
      </c>
      <c r="F6" s="102" t="s">
        <v>288</v>
      </c>
      <c r="G6" s="103"/>
      <c r="H6" s="104"/>
    </row>
    <row r="7" spans="1:10" ht="15">
      <c r="A7" s="21">
        <v>128</v>
      </c>
      <c r="B7" s="23" t="s">
        <v>165</v>
      </c>
      <c r="C7" s="24">
        <f>VLOOKUP(B7,'Master Price List'!A:E,4,0)</f>
        <v>3.5</v>
      </c>
      <c r="D7" s="75">
        <f t="shared" ref="D7:D38" si="0">A7*C7</f>
        <v>448</v>
      </c>
      <c r="F7" s="102" t="s">
        <v>295</v>
      </c>
      <c r="G7" s="103"/>
      <c r="H7" s="104"/>
    </row>
    <row r="8" spans="1:10" ht="15">
      <c r="A8" s="21">
        <v>16</v>
      </c>
      <c r="B8" s="26" t="s">
        <v>15</v>
      </c>
      <c r="C8" s="24">
        <f>VLOOKUP(B8,'Master Price List'!A:E,4,0)</f>
        <v>14.95</v>
      </c>
      <c r="D8" s="75">
        <f t="shared" si="0"/>
        <v>239.2</v>
      </c>
      <c r="F8" s="102" t="s">
        <v>290</v>
      </c>
      <c r="G8" s="103"/>
      <c r="H8" s="104"/>
    </row>
    <row r="9" spans="1:10" ht="15">
      <c r="A9" s="21">
        <v>8</v>
      </c>
      <c r="B9" s="26" t="s">
        <v>31</v>
      </c>
      <c r="C9" s="24">
        <f>VLOOKUP(B9,'Master Price List'!A:E,4,0)</f>
        <v>12.95</v>
      </c>
      <c r="D9" s="75">
        <f t="shared" si="0"/>
        <v>103.6</v>
      </c>
      <c r="F9" s="102" t="s">
        <v>291</v>
      </c>
      <c r="G9" s="103"/>
      <c r="H9" s="104"/>
      <c r="J9" s="35"/>
    </row>
    <row r="10" spans="1:10" ht="15">
      <c r="A10" s="34">
        <v>32</v>
      </c>
      <c r="B10" s="26" t="s">
        <v>79</v>
      </c>
      <c r="C10" s="24">
        <f>VLOOKUP(B10,'Master Price List'!A:E,4,0)</f>
        <v>6.4</v>
      </c>
      <c r="D10" s="75">
        <f t="shared" si="0"/>
        <v>204.8</v>
      </c>
      <c r="F10" s="102" t="s">
        <v>293</v>
      </c>
      <c r="G10" s="103"/>
      <c r="H10" s="104"/>
      <c r="J10" s="35"/>
    </row>
    <row r="11" spans="1:10" ht="15">
      <c r="A11" s="34">
        <v>16</v>
      </c>
      <c r="B11" s="26" t="s">
        <v>78</v>
      </c>
      <c r="C11" s="24">
        <f>VLOOKUP(B11,'Master Price List'!A:E,4,0)</f>
        <v>12.45</v>
      </c>
      <c r="D11" s="75">
        <f t="shared" si="0"/>
        <v>199.2</v>
      </c>
      <c r="F11" s="100" t="s">
        <v>294</v>
      </c>
      <c r="G11" s="101"/>
      <c r="H11" s="11">
        <v>32.44</v>
      </c>
      <c r="J11" s="35"/>
    </row>
    <row r="12" spans="1:10">
      <c r="A12" s="21">
        <v>8</v>
      </c>
      <c r="B12" s="23" t="s">
        <v>10</v>
      </c>
      <c r="C12" s="24">
        <f>VLOOKUP(B12,'Master Price List'!A:E,4,0)</f>
        <v>26</v>
      </c>
      <c r="D12" s="75">
        <f t="shared" si="0"/>
        <v>208</v>
      </c>
      <c r="F12" s="94"/>
      <c r="G12" s="94"/>
      <c r="H12" s="94"/>
      <c r="J12" s="35"/>
    </row>
    <row r="13" spans="1:10" ht="15">
      <c r="A13" s="34">
        <v>16</v>
      </c>
      <c r="B13" s="26" t="s">
        <v>63</v>
      </c>
      <c r="C13" s="24">
        <f>VLOOKUP(B13,'Master Price List'!A:E,4,0)</f>
        <v>108</v>
      </c>
      <c r="D13" s="75">
        <f t="shared" si="0"/>
        <v>1728</v>
      </c>
      <c r="F13" s="119" t="s">
        <v>9</v>
      </c>
      <c r="G13" s="119"/>
      <c r="H13" s="119"/>
      <c r="J13" s="35"/>
    </row>
    <row r="14" spans="1:10">
      <c r="A14" s="21">
        <v>8</v>
      </c>
      <c r="B14" s="26" t="s">
        <v>26</v>
      </c>
      <c r="C14" s="24">
        <f>VLOOKUP(B14,'Master Price List'!A:E,4,0)</f>
        <v>9.9</v>
      </c>
      <c r="D14" s="75">
        <f t="shared" si="0"/>
        <v>79.2</v>
      </c>
      <c r="F14" s="111" t="s">
        <v>53</v>
      </c>
      <c r="G14" s="111"/>
      <c r="H14" s="44">
        <f>D40</f>
        <v>110.56</v>
      </c>
      <c r="J14" s="35"/>
    </row>
    <row r="15" spans="1:10">
      <c r="A15" s="21">
        <v>16</v>
      </c>
      <c r="B15" s="26" t="s">
        <v>76</v>
      </c>
      <c r="C15" s="24">
        <f>VLOOKUP(B15,'Master Price List'!A:E,4,0)</f>
        <v>7.15</v>
      </c>
      <c r="D15" s="75">
        <f t="shared" si="0"/>
        <v>114.4</v>
      </c>
      <c r="F15" s="111" t="s">
        <v>54</v>
      </c>
      <c r="G15" s="111"/>
      <c r="H15" s="44">
        <f>H11</f>
        <v>32.44</v>
      </c>
      <c r="J15" s="35"/>
    </row>
    <row r="16" spans="1:10" ht="15">
      <c r="A16" s="21">
        <v>16</v>
      </c>
      <c r="B16" s="26" t="s">
        <v>77</v>
      </c>
      <c r="C16" s="24">
        <f>VLOOKUP(B16,'Master Price List'!A:E,4,0)</f>
        <v>6</v>
      </c>
      <c r="D16" s="75">
        <f t="shared" si="0"/>
        <v>96</v>
      </c>
      <c r="F16" s="105" t="s">
        <v>35</v>
      </c>
      <c r="G16" s="105"/>
      <c r="H16" s="39">
        <f>H14+H15</f>
        <v>143</v>
      </c>
      <c r="J16" s="35"/>
    </row>
    <row r="17" spans="1:10">
      <c r="A17" s="21">
        <v>8</v>
      </c>
      <c r="B17" s="26" t="s">
        <v>18</v>
      </c>
      <c r="C17" s="24">
        <f>VLOOKUP(B17,'Master Price List'!A:E,4,0)</f>
        <v>8.9499999999999993</v>
      </c>
      <c r="D17" s="75">
        <f t="shared" si="0"/>
        <v>71.599999999999994</v>
      </c>
      <c r="J17" s="35"/>
    </row>
    <row r="18" spans="1:10">
      <c r="A18" s="21">
        <v>128</v>
      </c>
      <c r="B18" s="26" t="s">
        <v>28</v>
      </c>
      <c r="C18" s="24">
        <f>VLOOKUP(B18,'Master Price List'!A:E,4,0)</f>
        <v>32</v>
      </c>
      <c r="D18" s="75">
        <f t="shared" si="0"/>
        <v>4096</v>
      </c>
      <c r="J18" s="35"/>
    </row>
    <row r="19" spans="1:10">
      <c r="A19" s="21">
        <v>16</v>
      </c>
      <c r="B19" s="26" t="s">
        <v>29</v>
      </c>
      <c r="C19" s="24">
        <f>VLOOKUP(B19,'Master Price List'!A:E,4,0)</f>
        <v>2.85</v>
      </c>
      <c r="D19" s="75">
        <f t="shared" si="0"/>
        <v>45.6</v>
      </c>
      <c r="J19" s="35"/>
    </row>
    <row r="20" spans="1:10">
      <c r="A20" s="21">
        <v>16</v>
      </c>
      <c r="B20" s="26" t="s">
        <v>25</v>
      </c>
      <c r="C20" s="24">
        <f>VLOOKUP(B20,'Master Price List'!A:E,4,0)</f>
        <v>27.6</v>
      </c>
      <c r="D20" s="75">
        <f t="shared" si="0"/>
        <v>441.6</v>
      </c>
      <c r="J20" s="35"/>
    </row>
    <row r="21" spans="1:10">
      <c r="A21" s="21">
        <v>16</v>
      </c>
      <c r="B21" s="26" t="s">
        <v>280</v>
      </c>
      <c r="C21" s="24">
        <f>VLOOKUP(B21,'Master Price List'!A:E,4,0)</f>
        <v>0.85</v>
      </c>
      <c r="D21" s="75">
        <f t="shared" si="0"/>
        <v>13.6</v>
      </c>
      <c r="J21" s="35"/>
    </row>
    <row r="22" spans="1:10">
      <c r="A22" s="21">
        <v>160</v>
      </c>
      <c r="B22" s="26" t="s">
        <v>12</v>
      </c>
      <c r="C22" s="24">
        <f>VLOOKUP(B22,'Master Price List'!A:E,4,0)</f>
        <v>2</v>
      </c>
      <c r="D22" s="75">
        <f t="shared" si="0"/>
        <v>320</v>
      </c>
      <c r="J22" s="35"/>
    </row>
    <row r="23" spans="1:10">
      <c r="A23" s="34">
        <v>16</v>
      </c>
      <c r="B23" s="26" t="s">
        <v>88</v>
      </c>
      <c r="C23" s="24">
        <f>VLOOKUP(B23,'Master Price List'!A:E,4,0)</f>
        <v>18.649999999999999</v>
      </c>
      <c r="D23" s="75">
        <f t="shared" si="0"/>
        <v>298.39999999999998</v>
      </c>
      <c r="J23" s="35"/>
    </row>
    <row r="24" spans="1:10">
      <c r="A24" s="34">
        <v>16</v>
      </c>
      <c r="B24" s="26" t="s">
        <v>87</v>
      </c>
      <c r="C24" s="24">
        <f>VLOOKUP(B24,'Master Price List'!A:E,4,0)</f>
        <v>3.15</v>
      </c>
      <c r="D24" s="75">
        <f t="shared" si="0"/>
        <v>50.4</v>
      </c>
      <c r="J24" s="35"/>
    </row>
    <row r="25" spans="1:10">
      <c r="A25" s="34">
        <v>64</v>
      </c>
      <c r="B25" s="26" t="s">
        <v>57</v>
      </c>
      <c r="C25" s="24">
        <f>VLOOKUP(B25,'Master Price List'!A:E,4,0)</f>
        <v>0.5</v>
      </c>
      <c r="D25" s="75">
        <f t="shared" si="0"/>
        <v>32</v>
      </c>
      <c r="J25" s="35"/>
    </row>
    <row r="26" spans="1:10">
      <c r="A26" s="34">
        <v>32</v>
      </c>
      <c r="B26" s="23" t="s">
        <v>34</v>
      </c>
      <c r="C26" s="24">
        <f>VLOOKUP(B26,'Master Price List'!A:E,4,0)</f>
        <v>2</v>
      </c>
      <c r="D26" s="75">
        <f t="shared" si="0"/>
        <v>64</v>
      </c>
      <c r="J26" s="35"/>
    </row>
    <row r="27" spans="1:10">
      <c r="A27" s="34">
        <v>16</v>
      </c>
      <c r="B27" s="26" t="s">
        <v>23</v>
      </c>
      <c r="C27" s="24">
        <f>VLOOKUP(B27,'Master Price List'!A:E,4,0)</f>
        <v>19.600000000000001</v>
      </c>
      <c r="D27" s="75">
        <f t="shared" si="0"/>
        <v>313.60000000000002</v>
      </c>
      <c r="J27" s="35"/>
    </row>
    <row r="28" spans="1:10">
      <c r="A28" s="34">
        <v>32</v>
      </c>
      <c r="B28" s="26" t="s">
        <v>22</v>
      </c>
      <c r="C28" s="24">
        <f>VLOOKUP(B28,'Master Price List'!A:E,4,0)</f>
        <v>9.6</v>
      </c>
      <c r="D28" s="75">
        <f t="shared" si="0"/>
        <v>307.2</v>
      </c>
      <c r="J28" s="35"/>
    </row>
    <row r="29" spans="1:10" ht="20.100000000000001" customHeight="1">
      <c r="A29" s="21">
        <v>320</v>
      </c>
      <c r="B29" s="26" t="s">
        <v>16</v>
      </c>
      <c r="C29" s="24">
        <f>VLOOKUP(B29,'Master Price List'!A:E,4,0)</f>
        <v>12.5</v>
      </c>
      <c r="D29" s="75">
        <f t="shared" si="0"/>
        <v>4000</v>
      </c>
      <c r="J29" s="35"/>
    </row>
    <row r="30" spans="1:10" ht="16.899999999999999" customHeight="1">
      <c r="A30" s="21">
        <v>320</v>
      </c>
      <c r="B30" s="26" t="s">
        <v>17</v>
      </c>
      <c r="C30" s="24">
        <f>VLOOKUP(B30,'Master Price List'!A:E,4,0)</f>
        <v>16.2</v>
      </c>
      <c r="D30" s="75">
        <f t="shared" si="0"/>
        <v>5184</v>
      </c>
      <c r="J30" s="35"/>
    </row>
    <row r="31" spans="1:10" ht="16.149999999999999" customHeight="1">
      <c r="A31" s="21">
        <v>16</v>
      </c>
      <c r="B31" s="26" t="s">
        <v>86</v>
      </c>
      <c r="C31" s="24">
        <f>VLOOKUP(B31,'Master Price List'!A:E,4,0)</f>
        <v>3.65</v>
      </c>
      <c r="D31" s="75">
        <f t="shared" si="0"/>
        <v>58.4</v>
      </c>
      <c r="J31" s="35"/>
    </row>
    <row r="32" spans="1:10">
      <c r="A32" s="34">
        <v>8</v>
      </c>
      <c r="B32" s="26" t="s">
        <v>93</v>
      </c>
      <c r="C32" s="24">
        <f>VLOOKUP(B32,'Master Price List'!A:E,4,0)</f>
        <v>1.25</v>
      </c>
      <c r="D32" s="75">
        <f t="shared" si="0"/>
        <v>10</v>
      </c>
      <c r="J32" s="35"/>
    </row>
    <row r="33" spans="1:10">
      <c r="A33" s="34">
        <v>16</v>
      </c>
      <c r="B33" s="26" t="s">
        <v>94</v>
      </c>
      <c r="C33" s="24">
        <f>VLOOKUP(B33,'Master Price List'!A:E,4,0)</f>
        <v>2.15</v>
      </c>
      <c r="D33" s="75">
        <f t="shared" si="0"/>
        <v>34.4</v>
      </c>
      <c r="J33" s="35"/>
    </row>
    <row r="34" spans="1:10">
      <c r="A34" s="34">
        <v>8</v>
      </c>
      <c r="B34" s="26" t="s">
        <v>42</v>
      </c>
      <c r="C34" s="24">
        <f>VLOOKUP(B34,'Master Price List'!A:E,4,0)</f>
        <v>2.75</v>
      </c>
      <c r="D34" s="75">
        <f t="shared" si="0"/>
        <v>22</v>
      </c>
      <c r="J34" s="35"/>
    </row>
    <row r="35" spans="1:10">
      <c r="A35" s="34">
        <v>16</v>
      </c>
      <c r="B35" s="27" t="s">
        <v>80</v>
      </c>
      <c r="C35" s="24">
        <f>VLOOKUP(B35,'Master Price List'!A:E,4,0)</f>
        <v>100</v>
      </c>
      <c r="D35" s="75">
        <f t="shared" si="0"/>
        <v>1600</v>
      </c>
    </row>
    <row r="36" spans="1:10">
      <c r="A36" s="21">
        <v>16</v>
      </c>
      <c r="B36" s="27" t="s">
        <v>81</v>
      </c>
      <c r="C36" s="24">
        <f>VLOOKUP(B36,'Master Price List'!A:E,4,0)</f>
        <v>100</v>
      </c>
      <c r="D36" s="75">
        <f t="shared" si="0"/>
        <v>1600</v>
      </c>
    </row>
    <row r="37" spans="1:10">
      <c r="A37" s="21">
        <v>16</v>
      </c>
      <c r="B37" s="27" t="s">
        <v>83</v>
      </c>
      <c r="C37" s="24">
        <f>VLOOKUP(B37,'Master Price List'!A:E,4,0)</f>
        <v>100</v>
      </c>
      <c r="D37" s="75">
        <f t="shared" si="0"/>
        <v>1600</v>
      </c>
    </row>
    <row r="38" spans="1:10">
      <c r="A38" s="21">
        <v>16</v>
      </c>
      <c r="B38" s="27" t="s">
        <v>82</v>
      </c>
      <c r="C38" s="24">
        <f>VLOOKUP(B38,'Master Price List'!A:E,4,0)</f>
        <v>100</v>
      </c>
      <c r="D38" s="75">
        <f t="shared" si="0"/>
        <v>1600</v>
      </c>
      <c r="J38" s="70"/>
    </row>
    <row r="39" spans="1:10" ht="15">
      <c r="A39" s="21"/>
      <c r="B39" s="68" t="s">
        <v>7</v>
      </c>
      <c r="C39" s="30"/>
      <c r="D39" s="31">
        <f>SUM(D6:D38)</f>
        <v>25319.200000000004</v>
      </c>
    </row>
    <row r="40" spans="1:10" ht="15">
      <c r="A40" s="32" t="s">
        <v>85</v>
      </c>
      <c r="B40" s="68"/>
      <c r="C40" s="30"/>
      <c r="D40" s="33">
        <v>110.56</v>
      </c>
    </row>
    <row r="41" spans="1:10">
      <c r="B41" s="35"/>
    </row>
    <row r="44" spans="1:10">
      <c r="J44" s="35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F16:G16"/>
    <mergeCell ref="F13:H13"/>
    <mergeCell ref="F14:G14"/>
    <mergeCell ref="F15:G15"/>
    <mergeCell ref="A1:H2"/>
    <mergeCell ref="F12:H12"/>
    <mergeCell ref="A3:H3"/>
    <mergeCell ref="A4:D4"/>
    <mergeCell ref="F4:H4"/>
    <mergeCell ref="F6:H6"/>
    <mergeCell ref="F7:H7"/>
    <mergeCell ref="F8:H8"/>
    <mergeCell ref="F9:H9"/>
    <mergeCell ref="F10:H10"/>
    <mergeCell ref="F11:G11"/>
    <mergeCell ref="F5:G5"/>
  </mergeCells>
  <pageMargins left="0.25" right="0.25" top="0.75" bottom="0.75" header="0.3" footer="0.3"/>
  <pageSetup paperSize="8" scale="7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6"/>
  <sheetViews>
    <sheetView topLeftCell="A3" zoomScale="89" zoomScaleNormal="89" workbookViewId="0">
      <selection activeCell="I33" sqref="I33"/>
    </sheetView>
  </sheetViews>
  <sheetFormatPr defaultColWidth="8.85546875" defaultRowHeight="14.25"/>
  <cols>
    <col min="1" max="1" width="12.5703125" style="46" customWidth="1"/>
    <col min="2" max="2" width="52.85546875" style="5" customWidth="1"/>
    <col min="3" max="3" width="13.42578125" style="5" customWidth="1"/>
    <col min="4" max="4" width="13.5703125" style="42" customWidth="1"/>
    <col min="5" max="5" width="8.85546875" style="5" bestFit="1" customWidth="1"/>
    <col min="6" max="6" width="9.5703125" style="40" bestFit="1" customWidth="1"/>
    <col min="7" max="7" width="29" style="5" customWidth="1"/>
    <col min="8" max="8" width="9.85546875" style="5" bestFit="1" customWidth="1"/>
    <col min="9" max="9" width="8.7109375" style="5" customWidth="1"/>
    <col min="10" max="10" width="9.5703125" style="5" bestFit="1" customWidth="1"/>
    <col min="11" max="16384" width="8.85546875" style="5"/>
  </cols>
  <sheetData>
    <row r="1" spans="1:8">
      <c r="A1" s="92"/>
      <c r="B1" s="92"/>
      <c r="C1" s="92"/>
      <c r="D1" s="92"/>
      <c r="E1" s="92"/>
      <c r="F1" s="92"/>
      <c r="G1" s="92"/>
      <c r="H1" s="92"/>
    </row>
    <row r="2" spans="1:8" ht="56.45" customHeight="1">
      <c r="A2" s="92"/>
      <c r="B2" s="92"/>
      <c r="C2" s="92"/>
      <c r="D2" s="92"/>
      <c r="E2" s="92"/>
      <c r="F2" s="92"/>
      <c r="G2" s="92"/>
      <c r="H2" s="92"/>
    </row>
    <row r="3" spans="1:8" ht="15">
      <c r="A3" s="127" t="s">
        <v>61</v>
      </c>
      <c r="B3" s="127"/>
      <c r="C3" s="127"/>
      <c r="D3" s="127"/>
      <c r="E3" s="127"/>
      <c r="F3" s="127"/>
      <c r="G3" s="127"/>
      <c r="H3" s="127"/>
    </row>
    <row r="4" spans="1:8" ht="15">
      <c r="A4" s="98" t="s">
        <v>1</v>
      </c>
      <c r="B4" s="98"/>
      <c r="C4" s="98"/>
      <c r="D4" s="98"/>
      <c r="E4" s="14"/>
      <c r="F4" s="99" t="s">
        <v>2</v>
      </c>
      <c r="G4" s="99"/>
      <c r="H4" s="99"/>
    </row>
    <row r="5" spans="1:8" ht="15">
      <c r="A5" s="47" t="s">
        <v>3</v>
      </c>
      <c r="B5" s="48" t="s">
        <v>4</v>
      </c>
      <c r="C5" s="48" t="s">
        <v>84</v>
      </c>
      <c r="D5" s="49" t="s">
        <v>5</v>
      </c>
      <c r="E5" s="14"/>
      <c r="F5" s="89" t="s">
        <v>4</v>
      </c>
      <c r="G5" s="90"/>
      <c r="H5" s="15" t="s">
        <v>5</v>
      </c>
    </row>
    <row r="6" spans="1:8" ht="15">
      <c r="A6" s="50">
        <v>18</v>
      </c>
      <c r="B6" s="26" t="s">
        <v>76</v>
      </c>
      <c r="C6" s="24">
        <f>VLOOKUP(B6,'Master Price List'!A:E,4,0)</f>
        <v>7.15</v>
      </c>
      <c r="D6" s="24">
        <f>A6*C6</f>
        <v>128.70000000000002</v>
      </c>
      <c r="F6" s="102" t="s">
        <v>288</v>
      </c>
      <c r="G6" s="103"/>
      <c r="H6" s="104"/>
    </row>
    <row r="7" spans="1:8" ht="15">
      <c r="A7" s="50">
        <v>18</v>
      </c>
      <c r="B7" s="26" t="s">
        <v>77</v>
      </c>
      <c r="C7" s="24">
        <f>VLOOKUP(B7,'Master Price List'!A:E,4,0)</f>
        <v>6</v>
      </c>
      <c r="D7" s="24">
        <f t="shared" ref="D7:D38" si="0">A7*C7</f>
        <v>108</v>
      </c>
      <c r="F7" s="102" t="s">
        <v>295</v>
      </c>
      <c r="G7" s="103"/>
      <c r="H7" s="104"/>
    </row>
    <row r="8" spans="1:8" ht="15">
      <c r="A8" s="50">
        <v>18</v>
      </c>
      <c r="B8" s="26" t="s">
        <v>15</v>
      </c>
      <c r="C8" s="24">
        <f>VLOOKUP(B8,'Master Price List'!A:E,4,0)</f>
        <v>14.95</v>
      </c>
      <c r="D8" s="24">
        <f t="shared" si="0"/>
        <v>269.09999999999997</v>
      </c>
      <c r="F8" s="102" t="s">
        <v>290</v>
      </c>
      <c r="G8" s="103"/>
      <c r="H8" s="104"/>
    </row>
    <row r="9" spans="1:8" ht="15">
      <c r="A9" s="50">
        <v>18</v>
      </c>
      <c r="B9" s="26" t="s">
        <v>88</v>
      </c>
      <c r="C9" s="24">
        <f>VLOOKUP(B9,'Master Price List'!A:E,4,0)</f>
        <v>18.649999999999999</v>
      </c>
      <c r="D9" s="24">
        <f t="shared" si="0"/>
        <v>335.7</v>
      </c>
      <c r="F9" s="102" t="s">
        <v>291</v>
      </c>
      <c r="G9" s="103"/>
      <c r="H9" s="104"/>
    </row>
    <row r="10" spans="1:8" ht="15">
      <c r="A10" s="50">
        <v>36</v>
      </c>
      <c r="B10" s="26" t="s">
        <v>78</v>
      </c>
      <c r="C10" s="24">
        <f>VLOOKUP(B10,'Master Price List'!A:E,4,0)</f>
        <v>12.45</v>
      </c>
      <c r="D10" s="24">
        <f t="shared" si="0"/>
        <v>448.2</v>
      </c>
      <c r="F10" s="102" t="s">
        <v>293</v>
      </c>
      <c r="G10" s="103"/>
      <c r="H10" s="104"/>
    </row>
    <row r="11" spans="1:8" ht="15">
      <c r="A11" s="50">
        <v>24</v>
      </c>
      <c r="B11" s="26" t="s">
        <v>79</v>
      </c>
      <c r="C11" s="24">
        <f>VLOOKUP(B11,'Master Price List'!A:E,4,0)</f>
        <v>6.4</v>
      </c>
      <c r="D11" s="24">
        <f t="shared" si="0"/>
        <v>153.60000000000002</v>
      </c>
      <c r="F11" s="100" t="s">
        <v>294</v>
      </c>
      <c r="G11" s="101"/>
      <c r="H11" s="11">
        <v>32.299999999999997</v>
      </c>
    </row>
    <row r="12" spans="1:8">
      <c r="A12" s="50">
        <v>18</v>
      </c>
      <c r="B12" s="26" t="s">
        <v>63</v>
      </c>
      <c r="C12" s="24">
        <f>VLOOKUP(B12,'Master Price List'!A:E,4,0)</f>
        <v>108</v>
      </c>
      <c r="D12" s="24">
        <f t="shared" si="0"/>
        <v>1944</v>
      </c>
      <c r="F12" s="94"/>
      <c r="G12" s="94"/>
      <c r="H12" s="94"/>
    </row>
    <row r="13" spans="1:8" ht="15">
      <c r="A13" s="50">
        <v>24</v>
      </c>
      <c r="B13" s="26" t="s">
        <v>12</v>
      </c>
      <c r="C13" s="24">
        <f>VLOOKUP(B13,'Master Price List'!A:E,4,0)</f>
        <v>2</v>
      </c>
      <c r="D13" s="24">
        <f t="shared" si="0"/>
        <v>48</v>
      </c>
      <c r="F13" s="119" t="s">
        <v>9</v>
      </c>
      <c r="G13" s="119"/>
      <c r="H13" s="119"/>
    </row>
    <row r="14" spans="1:8">
      <c r="A14" s="50">
        <v>9</v>
      </c>
      <c r="B14" s="26" t="s">
        <v>26</v>
      </c>
      <c r="C14" s="24">
        <f>VLOOKUP(B14,'Master Price List'!A:E,4,0)</f>
        <v>9.9</v>
      </c>
      <c r="D14" s="24">
        <f t="shared" si="0"/>
        <v>89.100000000000009</v>
      </c>
      <c r="F14" s="120" t="s">
        <v>53</v>
      </c>
      <c r="G14" s="120"/>
      <c r="H14" s="44">
        <f>D40</f>
        <v>106.7</v>
      </c>
    </row>
    <row r="15" spans="1:8">
      <c r="A15" s="50">
        <v>200</v>
      </c>
      <c r="B15" s="26" t="s">
        <v>28</v>
      </c>
      <c r="C15" s="24">
        <f>VLOOKUP(B15,'Master Price List'!A:E,4,0)</f>
        <v>32</v>
      </c>
      <c r="D15" s="24">
        <f t="shared" si="0"/>
        <v>6400</v>
      </c>
      <c r="F15" s="120" t="s">
        <v>54</v>
      </c>
      <c r="G15" s="120"/>
      <c r="H15" s="44">
        <f>H11</f>
        <v>32.299999999999997</v>
      </c>
    </row>
    <row r="16" spans="1:8" ht="15">
      <c r="A16" s="50">
        <v>18</v>
      </c>
      <c r="B16" s="26" t="s">
        <v>29</v>
      </c>
      <c r="C16" s="24">
        <f>VLOOKUP(B16,'Master Price List'!A:E,4,0)</f>
        <v>2.85</v>
      </c>
      <c r="D16" s="24">
        <f t="shared" si="0"/>
        <v>51.300000000000004</v>
      </c>
      <c r="F16" s="105" t="s">
        <v>35</v>
      </c>
      <c r="G16" s="105"/>
      <c r="H16" s="39">
        <f>H14+H15</f>
        <v>139</v>
      </c>
    </row>
    <row r="17" spans="1:10">
      <c r="A17" s="50">
        <v>18</v>
      </c>
      <c r="B17" s="26" t="s">
        <v>25</v>
      </c>
      <c r="C17" s="24">
        <f>VLOOKUP(B17,'Master Price List'!A:E,4,0)</f>
        <v>27.6</v>
      </c>
      <c r="D17" s="24">
        <f t="shared" si="0"/>
        <v>496.8</v>
      </c>
    </row>
    <row r="18" spans="1:10">
      <c r="A18" s="50">
        <v>18</v>
      </c>
      <c r="B18" s="26" t="s">
        <v>280</v>
      </c>
      <c r="C18" s="24">
        <f>VLOOKUP(B18,'Master Price List'!A:E,4,0)</f>
        <v>0.85</v>
      </c>
      <c r="D18" s="24">
        <f t="shared" si="0"/>
        <v>15.299999999999999</v>
      </c>
    </row>
    <row r="19" spans="1:10">
      <c r="A19" s="50">
        <v>9</v>
      </c>
      <c r="B19" s="26" t="s">
        <v>42</v>
      </c>
      <c r="C19" s="24">
        <f>VLOOKUP(B19,'Master Price List'!A:E,4,0)</f>
        <v>2.75</v>
      </c>
      <c r="D19" s="24">
        <f t="shared" si="0"/>
        <v>24.75</v>
      </c>
    </row>
    <row r="20" spans="1:10">
      <c r="A20" s="50">
        <v>18</v>
      </c>
      <c r="B20" s="26" t="s">
        <v>88</v>
      </c>
      <c r="C20" s="24">
        <f>VLOOKUP(B20,'Master Price List'!A:E,4,0)</f>
        <v>18.649999999999999</v>
      </c>
      <c r="D20" s="24">
        <f t="shared" si="0"/>
        <v>335.7</v>
      </c>
    </row>
    <row r="21" spans="1:10">
      <c r="A21" s="50">
        <v>18</v>
      </c>
      <c r="B21" s="26" t="s">
        <v>23</v>
      </c>
      <c r="C21" s="24">
        <f>VLOOKUP(B21,'Master Price List'!A:E,4,0)</f>
        <v>19.600000000000001</v>
      </c>
      <c r="D21" s="24">
        <f t="shared" si="0"/>
        <v>352.8</v>
      </c>
    </row>
    <row r="22" spans="1:10">
      <c r="A22" s="50">
        <v>18</v>
      </c>
      <c r="B22" s="26" t="s">
        <v>22</v>
      </c>
      <c r="C22" s="24">
        <f>VLOOKUP(B22,'Master Price List'!A:E,4,0)</f>
        <v>9.6</v>
      </c>
      <c r="D22" s="24">
        <f t="shared" si="0"/>
        <v>172.79999999999998</v>
      </c>
    </row>
    <row r="23" spans="1:10">
      <c r="A23" s="50">
        <v>360</v>
      </c>
      <c r="B23" s="26" t="s">
        <v>16</v>
      </c>
      <c r="C23" s="24">
        <f>VLOOKUP(B23,'Master Price List'!A:E,4,0)</f>
        <v>12.5</v>
      </c>
      <c r="D23" s="24">
        <f t="shared" si="0"/>
        <v>4500</v>
      </c>
    </row>
    <row r="24" spans="1:10">
      <c r="A24" s="50">
        <v>90</v>
      </c>
      <c r="B24" s="26" t="s">
        <v>17</v>
      </c>
      <c r="C24" s="24">
        <f>VLOOKUP(B24,'Master Price List'!A:E,4,0)</f>
        <v>16.2</v>
      </c>
      <c r="D24" s="24">
        <f t="shared" si="0"/>
        <v>1458</v>
      </c>
    </row>
    <row r="25" spans="1:10">
      <c r="A25" s="50">
        <v>9</v>
      </c>
      <c r="B25" s="26" t="s">
        <v>95</v>
      </c>
      <c r="C25" s="24">
        <f>VLOOKUP(B25,'Master Price List'!A:E,4,0)</f>
        <v>100</v>
      </c>
      <c r="D25" s="24">
        <f t="shared" si="0"/>
        <v>900</v>
      </c>
    </row>
    <row r="26" spans="1:10">
      <c r="A26" s="50">
        <v>18</v>
      </c>
      <c r="B26" s="26" t="s">
        <v>87</v>
      </c>
      <c r="C26" s="24">
        <f>VLOOKUP(B26,'Master Price List'!A:E,4,0)</f>
        <v>3.15</v>
      </c>
      <c r="D26" s="24">
        <f t="shared" si="0"/>
        <v>56.699999999999996</v>
      </c>
      <c r="J26" s="70"/>
    </row>
    <row r="27" spans="1:10">
      <c r="A27" s="50">
        <v>18</v>
      </c>
      <c r="B27" s="26" t="s">
        <v>57</v>
      </c>
      <c r="C27" s="24">
        <f>VLOOKUP(B27,'Master Price List'!A:E,4,0)</f>
        <v>0.5</v>
      </c>
      <c r="D27" s="24">
        <f t="shared" si="0"/>
        <v>9</v>
      </c>
    </row>
    <row r="28" spans="1:10">
      <c r="A28" s="50">
        <v>18</v>
      </c>
      <c r="B28" s="23" t="s">
        <v>34</v>
      </c>
      <c r="C28" s="24">
        <f>VLOOKUP(B28,'Master Price List'!A:E,4,0)</f>
        <v>2</v>
      </c>
      <c r="D28" s="24">
        <f t="shared" si="0"/>
        <v>36</v>
      </c>
    </row>
    <row r="29" spans="1:10">
      <c r="A29" s="50">
        <v>18</v>
      </c>
      <c r="B29" s="23" t="s">
        <v>287</v>
      </c>
      <c r="C29" s="24">
        <f>VLOOKUP(B29,'Master Price List'!A:E,4,0)</f>
        <v>3.2</v>
      </c>
      <c r="D29" s="24">
        <f t="shared" si="0"/>
        <v>57.6</v>
      </c>
    </row>
    <row r="30" spans="1:10">
      <c r="A30" s="50">
        <v>18</v>
      </c>
      <c r="B30" s="26" t="s">
        <v>86</v>
      </c>
      <c r="C30" s="24">
        <f>VLOOKUP(B30,'Master Price List'!A:E,4,0)</f>
        <v>3.65</v>
      </c>
      <c r="D30" s="24">
        <f t="shared" si="0"/>
        <v>65.7</v>
      </c>
    </row>
    <row r="31" spans="1:10">
      <c r="A31" s="50">
        <v>9</v>
      </c>
      <c r="B31" s="26" t="s">
        <v>93</v>
      </c>
      <c r="C31" s="24">
        <f>VLOOKUP(B31,'Master Price List'!A:E,4,0)</f>
        <v>1.25</v>
      </c>
      <c r="D31" s="24">
        <f t="shared" si="0"/>
        <v>11.25</v>
      </c>
    </row>
    <row r="32" spans="1:10">
      <c r="A32" s="50">
        <v>18</v>
      </c>
      <c r="B32" s="26" t="s">
        <v>18</v>
      </c>
      <c r="C32" s="24">
        <f>VLOOKUP(B32,'Master Price List'!A:E,4,0)</f>
        <v>8.9499999999999993</v>
      </c>
      <c r="D32" s="24">
        <f t="shared" si="0"/>
        <v>161.1</v>
      </c>
    </row>
    <row r="33" spans="1:4">
      <c r="A33" s="50">
        <v>18</v>
      </c>
      <c r="B33" s="26" t="s">
        <v>89</v>
      </c>
      <c r="C33" s="24">
        <f>VLOOKUP(B33,'Master Price List'!A:E,4,0)</f>
        <v>1.95</v>
      </c>
      <c r="D33" s="24">
        <f t="shared" si="0"/>
        <v>35.1</v>
      </c>
    </row>
    <row r="34" spans="1:4">
      <c r="A34" s="50">
        <v>18</v>
      </c>
      <c r="B34" s="26" t="s">
        <v>172</v>
      </c>
      <c r="C34" s="24">
        <f>VLOOKUP(B34,'Master Price List'!A:E,4,0)</f>
        <v>3.6</v>
      </c>
      <c r="D34" s="24">
        <f t="shared" si="0"/>
        <v>64.8</v>
      </c>
    </row>
    <row r="35" spans="1:4">
      <c r="A35" s="50">
        <v>18</v>
      </c>
      <c r="B35" s="27" t="s">
        <v>80</v>
      </c>
      <c r="C35" s="24">
        <f>VLOOKUP(B35,'Master Price List'!A:E,4,0)</f>
        <v>100</v>
      </c>
      <c r="D35" s="24">
        <f t="shared" si="0"/>
        <v>1800</v>
      </c>
    </row>
    <row r="36" spans="1:4">
      <c r="A36" s="50">
        <v>18</v>
      </c>
      <c r="B36" s="27" t="s">
        <v>81</v>
      </c>
      <c r="C36" s="24">
        <f>VLOOKUP(B36,'Master Price List'!A:E,4,0)</f>
        <v>100</v>
      </c>
      <c r="D36" s="24">
        <f t="shared" si="0"/>
        <v>1800</v>
      </c>
    </row>
    <row r="37" spans="1:4" ht="13.15" customHeight="1">
      <c r="A37" s="50">
        <v>18</v>
      </c>
      <c r="B37" s="27" t="s">
        <v>83</v>
      </c>
      <c r="C37" s="24">
        <f>VLOOKUP(B37,'Master Price List'!A:E,4,0)</f>
        <v>100</v>
      </c>
      <c r="D37" s="24">
        <f t="shared" si="0"/>
        <v>1800</v>
      </c>
    </row>
    <row r="38" spans="1:4">
      <c r="A38" s="50">
        <v>18</v>
      </c>
      <c r="B38" s="27" t="s">
        <v>82</v>
      </c>
      <c r="C38" s="24">
        <f>VLOOKUP(B38,'Master Price List'!A:E,4,0)</f>
        <v>100</v>
      </c>
      <c r="D38" s="24">
        <f t="shared" si="0"/>
        <v>1800</v>
      </c>
    </row>
    <row r="39" spans="1:4" ht="15">
      <c r="A39" s="50"/>
      <c r="B39" s="29" t="s">
        <v>7</v>
      </c>
      <c r="C39" s="29"/>
      <c r="D39" s="31">
        <f>SUM(D6:D38)</f>
        <v>25929.099999999995</v>
      </c>
    </row>
    <row r="40" spans="1:4" ht="15">
      <c r="A40" s="45" t="s">
        <v>85</v>
      </c>
      <c r="B40" s="29"/>
      <c r="C40" s="29"/>
      <c r="D40" s="33">
        <v>106.7</v>
      </c>
    </row>
    <row r="47" spans="1:4" ht="14.45" customHeight="1"/>
    <row r="49" ht="14.45" customHeight="1"/>
    <row r="56" ht="14.45" customHeight="1"/>
  </sheetData>
  <sheetProtection sheet="1" formatCells="0" formatColumns="0" formatRows="0" insertColumns="0" insertRows="0" insertHyperlinks="0" deleteColumns="0" deleteRows="0" sort="0" autoFilter="0" pivotTables="0"/>
  <mergeCells count="16">
    <mergeCell ref="F16:G16"/>
    <mergeCell ref="F13:H13"/>
    <mergeCell ref="F14:G14"/>
    <mergeCell ref="F15:G15"/>
    <mergeCell ref="A1:H2"/>
    <mergeCell ref="F12:H12"/>
    <mergeCell ref="A3:H3"/>
    <mergeCell ref="A4:D4"/>
    <mergeCell ref="F4:H4"/>
    <mergeCell ref="F6:H6"/>
    <mergeCell ref="F7:H7"/>
    <mergeCell ref="F8:H8"/>
    <mergeCell ref="F9:H9"/>
    <mergeCell ref="F10:H10"/>
    <mergeCell ref="F11:G11"/>
    <mergeCell ref="F5:G5"/>
  </mergeCells>
  <pageMargins left="0.25" right="0.25" top="0.75" bottom="0.75" header="0.3" footer="0.3"/>
  <pageSetup paperSize="8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3"/>
  <sheetViews>
    <sheetView zoomScale="87" zoomScaleNormal="87" workbookViewId="0">
      <selection activeCell="N3" sqref="N3"/>
    </sheetView>
  </sheetViews>
  <sheetFormatPr defaultRowHeight="15"/>
  <cols>
    <col min="1" max="1" width="11.28515625" style="3" customWidth="1"/>
    <col min="2" max="2" width="56.42578125" customWidth="1"/>
    <col min="3" max="3" width="15.5703125" customWidth="1"/>
    <col min="4" max="4" width="12.28515625" style="17" bestFit="1" customWidth="1"/>
    <col min="5" max="5" width="7.5703125" customWidth="1"/>
    <col min="6" max="6" width="7.5703125" style="3" customWidth="1"/>
    <col min="7" max="7" width="32.42578125" customWidth="1"/>
    <col min="8" max="8" width="13.5703125" customWidth="1"/>
    <col min="9" max="9" width="8.7109375" customWidth="1"/>
    <col min="10" max="10" width="9.5703125" bestFit="1" customWidth="1"/>
  </cols>
  <sheetData>
    <row r="1" spans="1:8">
      <c r="A1" s="130"/>
      <c r="B1" s="130"/>
      <c r="C1" s="130"/>
      <c r="D1" s="130"/>
      <c r="E1" s="130"/>
      <c r="F1" s="130"/>
      <c r="G1" s="130"/>
      <c r="H1" s="130"/>
    </row>
    <row r="2" spans="1:8" ht="56.45" customHeight="1">
      <c r="A2" s="130"/>
      <c r="B2" s="130"/>
      <c r="C2" s="130"/>
      <c r="D2" s="130"/>
      <c r="E2" s="130"/>
      <c r="F2" s="130"/>
      <c r="G2" s="130"/>
      <c r="H2" s="130"/>
    </row>
    <row r="3" spans="1:8">
      <c r="A3" s="132" t="s">
        <v>62</v>
      </c>
      <c r="B3" s="132"/>
      <c r="C3" s="132"/>
      <c r="D3" s="132"/>
      <c r="E3" s="133"/>
      <c r="F3" s="133"/>
      <c r="G3" s="133"/>
      <c r="H3" s="133"/>
    </row>
    <row r="4" spans="1:8">
      <c r="A4" s="116" t="s">
        <v>1</v>
      </c>
      <c r="B4" s="116"/>
      <c r="C4" s="116"/>
      <c r="D4" s="116"/>
      <c r="E4" s="1"/>
      <c r="F4" s="117" t="s">
        <v>2</v>
      </c>
      <c r="G4" s="117"/>
      <c r="H4" s="117"/>
    </row>
    <row r="5" spans="1:8">
      <c r="A5" s="77" t="s">
        <v>3</v>
      </c>
      <c r="B5" s="77" t="s">
        <v>4</v>
      </c>
      <c r="C5" s="77" t="s">
        <v>84</v>
      </c>
      <c r="D5" s="78" t="s">
        <v>5</v>
      </c>
      <c r="E5" s="1"/>
      <c r="F5" s="118" t="s">
        <v>4</v>
      </c>
      <c r="G5" s="90"/>
      <c r="H5" s="2" t="s">
        <v>5</v>
      </c>
    </row>
    <row r="6" spans="1:8">
      <c r="A6" s="50">
        <v>18</v>
      </c>
      <c r="B6" s="26" t="s">
        <v>76</v>
      </c>
      <c r="C6" s="24">
        <f>VLOOKUP(B6,'Master Price List'!A:E,4,0)</f>
        <v>7.15</v>
      </c>
      <c r="D6" s="80">
        <f>A6*C6</f>
        <v>128.70000000000002</v>
      </c>
      <c r="E6" s="5"/>
      <c r="F6" s="102" t="s">
        <v>288</v>
      </c>
      <c r="G6" s="103"/>
      <c r="H6" s="104"/>
    </row>
    <row r="7" spans="1:8">
      <c r="A7" s="50">
        <v>18</v>
      </c>
      <c r="B7" s="26" t="s">
        <v>77</v>
      </c>
      <c r="C7" s="24">
        <f>VLOOKUP(B7,'Master Price List'!A:E,4,0)</f>
        <v>6</v>
      </c>
      <c r="D7" s="80">
        <f t="shared" ref="D7:D38" si="0">A7*C7</f>
        <v>108</v>
      </c>
      <c r="E7" s="5"/>
      <c r="F7" s="102" t="s">
        <v>295</v>
      </c>
      <c r="G7" s="103"/>
      <c r="H7" s="104"/>
    </row>
    <row r="8" spans="1:8">
      <c r="A8" s="50">
        <v>18</v>
      </c>
      <c r="B8" s="26" t="s">
        <v>15</v>
      </c>
      <c r="C8" s="24">
        <f>VLOOKUP(B8,'Master Price List'!A:E,4,0)</f>
        <v>14.95</v>
      </c>
      <c r="D8" s="80">
        <f t="shared" si="0"/>
        <v>269.09999999999997</v>
      </c>
      <c r="E8" s="5"/>
      <c r="F8" s="102" t="s">
        <v>290</v>
      </c>
      <c r="G8" s="103"/>
      <c r="H8" s="104"/>
    </row>
    <row r="9" spans="1:8">
      <c r="A9" s="50">
        <v>18</v>
      </c>
      <c r="B9" s="26" t="s">
        <v>88</v>
      </c>
      <c r="C9" s="24">
        <f>VLOOKUP(B9,'Master Price List'!A:E,4,0)</f>
        <v>18.649999999999999</v>
      </c>
      <c r="D9" s="80">
        <f t="shared" si="0"/>
        <v>335.7</v>
      </c>
      <c r="E9" s="5"/>
      <c r="F9" s="102" t="s">
        <v>291</v>
      </c>
      <c r="G9" s="103"/>
      <c r="H9" s="104"/>
    </row>
    <row r="10" spans="1:8">
      <c r="A10" s="50">
        <v>36</v>
      </c>
      <c r="B10" s="26" t="s">
        <v>78</v>
      </c>
      <c r="C10" s="24">
        <f>VLOOKUP(B10,'Master Price List'!A:E,4,0)</f>
        <v>12.45</v>
      </c>
      <c r="D10" s="80">
        <f t="shared" si="0"/>
        <v>448.2</v>
      </c>
      <c r="E10" s="5"/>
      <c r="F10" s="102" t="s">
        <v>293</v>
      </c>
      <c r="G10" s="103"/>
      <c r="H10" s="104"/>
    </row>
    <row r="11" spans="1:8">
      <c r="A11" s="50">
        <v>24</v>
      </c>
      <c r="B11" s="26" t="s">
        <v>79</v>
      </c>
      <c r="C11" s="24">
        <f>VLOOKUP(B11,'Master Price List'!A:E,4,0)</f>
        <v>6.4</v>
      </c>
      <c r="D11" s="80">
        <f t="shared" si="0"/>
        <v>153.60000000000002</v>
      </c>
      <c r="E11" s="5"/>
      <c r="F11" s="100" t="s">
        <v>294</v>
      </c>
      <c r="G11" s="101"/>
      <c r="H11" s="11">
        <v>32.32</v>
      </c>
    </row>
    <row r="12" spans="1:8">
      <c r="A12" s="50">
        <v>18</v>
      </c>
      <c r="B12" s="26" t="s">
        <v>63</v>
      </c>
      <c r="C12" s="24">
        <f>VLOOKUP(B12,'Master Price List'!A:E,4,0)</f>
        <v>108</v>
      </c>
      <c r="D12" s="80">
        <f t="shared" si="0"/>
        <v>1944</v>
      </c>
      <c r="E12" s="5"/>
      <c r="F12" s="131"/>
      <c r="G12" s="131"/>
      <c r="H12" s="131"/>
    </row>
    <row r="13" spans="1:8">
      <c r="A13" s="50">
        <v>24</v>
      </c>
      <c r="B13" s="26" t="s">
        <v>12</v>
      </c>
      <c r="C13" s="24">
        <f>VLOOKUP(B13,'Master Price List'!A:E,4,0)</f>
        <v>2</v>
      </c>
      <c r="D13" s="80">
        <f t="shared" si="0"/>
        <v>48</v>
      </c>
      <c r="E13" s="5"/>
      <c r="F13" s="129" t="s">
        <v>9</v>
      </c>
      <c r="G13" s="129"/>
      <c r="H13" s="129"/>
    </row>
    <row r="14" spans="1:8">
      <c r="A14" s="50">
        <v>9</v>
      </c>
      <c r="B14" s="26" t="s">
        <v>26</v>
      </c>
      <c r="C14" s="24">
        <f>VLOOKUP(B14,'Master Price List'!A:E,4,0)</f>
        <v>9.9</v>
      </c>
      <c r="D14" s="80">
        <f t="shared" si="0"/>
        <v>89.100000000000009</v>
      </c>
      <c r="E14" s="5"/>
      <c r="F14" s="111" t="s">
        <v>53</v>
      </c>
      <c r="G14" s="111"/>
      <c r="H14" s="10">
        <f>D41</f>
        <v>101.68</v>
      </c>
    </row>
    <row r="15" spans="1:8">
      <c r="A15" s="50">
        <v>200</v>
      </c>
      <c r="B15" s="26" t="s">
        <v>28</v>
      </c>
      <c r="C15" s="24">
        <f>VLOOKUP(B15,'Master Price List'!A:E,4,0)</f>
        <v>32</v>
      </c>
      <c r="D15" s="80">
        <f t="shared" si="0"/>
        <v>6400</v>
      </c>
      <c r="E15" s="5"/>
      <c r="F15" s="111" t="s">
        <v>54</v>
      </c>
      <c r="G15" s="111"/>
      <c r="H15" s="10">
        <f>H11</f>
        <v>32.32</v>
      </c>
    </row>
    <row r="16" spans="1:8">
      <c r="A16" s="50">
        <v>18</v>
      </c>
      <c r="B16" s="26" t="s">
        <v>29</v>
      </c>
      <c r="C16" s="24">
        <f>VLOOKUP(B16,'Master Price List'!A:E,4,0)</f>
        <v>2.85</v>
      </c>
      <c r="D16" s="80">
        <f t="shared" si="0"/>
        <v>51.300000000000004</v>
      </c>
      <c r="E16" s="5"/>
      <c r="F16" s="128" t="s">
        <v>35</v>
      </c>
      <c r="G16" s="128"/>
      <c r="H16" s="9">
        <f>H14+H15</f>
        <v>134</v>
      </c>
    </row>
    <row r="17" spans="1:5">
      <c r="A17" s="50">
        <v>18</v>
      </c>
      <c r="B17" s="26" t="s">
        <v>25</v>
      </c>
      <c r="C17" s="24">
        <f>VLOOKUP(B17,'Master Price List'!A:E,4,0)</f>
        <v>27.6</v>
      </c>
      <c r="D17" s="80">
        <f t="shared" si="0"/>
        <v>496.8</v>
      </c>
      <c r="E17" s="5"/>
    </row>
    <row r="18" spans="1:5">
      <c r="A18" s="50">
        <v>18</v>
      </c>
      <c r="B18" s="26" t="s">
        <v>280</v>
      </c>
      <c r="C18" s="24">
        <f>VLOOKUP(B18,'Master Price List'!A:E,4,0)</f>
        <v>0.85</v>
      </c>
      <c r="D18" s="80">
        <f t="shared" si="0"/>
        <v>15.299999999999999</v>
      </c>
      <c r="E18" s="5"/>
    </row>
    <row r="19" spans="1:5">
      <c r="A19" s="50">
        <v>9</v>
      </c>
      <c r="B19" s="26" t="s">
        <v>42</v>
      </c>
      <c r="C19" s="24">
        <f>VLOOKUP(B19,'Master Price List'!A:E,4,0)</f>
        <v>2.75</v>
      </c>
      <c r="D19" s="80">
        <f t="shared" si="0"/>
        <v>24.75</v>
      </c>
      <c r="E19" s="5"/>
    </row>
    <row r="20" spans="1:5">
      <c r="A20" s="50">
        <v>18</v>
      </c>
      <c r="B20" s="26" t="s">
        <v>88</v>
      </c>
      <c r="C20" s="24">
        <f>VLOOKUP(B20,'Master Price List'!A:E,4,0)</f>
        <v>18.649999999999999</v>
      </c>
      <c r="D20" s="80">
        <f t="shared" si="0"/>
        <v>335.7</v>
      </c>
      <c r="E20" s="5"/>
    </row>
    <row r="21" spans="1:5">
      <c r="A21" s="50">
        <v>18</v>
      </c>
      <c r="B21" s="26" t="s">
        <v>23</v>
      </c>
      <c r="C21" s="24">
        <f>VLOOKUP(B21,'Master Price List'!A:E,4,0)</f>
        <v>19.600000000000001</v>
      </c>
      <c r="D21" s="80">
        <f t="shared" si="0"/>
        <v>352.8</v>
      </c>
      <c r="E21" s="5"/>
    </row>
    <row r="22" spans="1:5">
      <c r="A22" s="50">
        <v>18</v>
      </c>
      <c r="B22" s="26" t="s">
        <v>22</v>
      </c>
      <c r="C22" s="24">
        <f>VLOOKUP(B22,'Master Price List'!A:E,4,0)</f>
        <v>9.6</v>
      </c>
      <c r="D22" s="80">
        <f t="shared" si="0"/>
        <v>172.79999999999998</v>
      </c>
      <c r="E22" s="5"/>
    </row>
    <row r="23" spans="1:5">
      <c r="A23" s="50">
        <v>360</v>
      </c>
      <c r="B23" s="26" t="s">
        <v>16</v>
      </c>
      <c r="C23" s="24">
        <f>VLOOKUP(B23,'Master Price List'!A:E,4,0)</f>
        <v>12.5</v>
      </c>
      <c r="D23" s="80">
        <f t="shared" si="0"/>
        <v>4500</v>
      </c>
      <c r="E23" s="5"/>
    </row>
    <row r="24" spans="1:5">
      <c r="A24" s="50">
        <v>90</v>
      </c>
      <c r="B24" s="26" t="s">
        <v>17</v>
      </c>
      <c r="C24" s="24">
        <f>VLOOKUP(B24,'Master Price List'!A:E,4,0)</f>
        <v>16.2</v>
      </c>
      <c r="D24" s="80">
        <f t="shared" si="0"/>
        <v>1458</v>
      </c>
      <c r="E24" s="8"/>
    </row>
    <row r="25" spans="1:5">
      <c r="A25" s="50">
        <v>9</v>
      </c>
      <c r="B25" s="26" t="s">
        <v>95</v>
      </c>
      <c r="C25" s="24">
        <f>VLOOKUP(B25,'Master Price List'!A:E,4,0)</f>
        <v>100</v>
      </c>
      <c r="D25" s="80">
        <f t="shared" si="0"/>
        <v>900</v>
      </c>
      <c r="E25" s="8"/>
    </row>
    <row r="26" spans="1:5">
      <c r="A26" s="50">
        <v>18</v>
      </c>
      <c r="B26" s="26" t="s">
        <v>87</v>
      </c>
      <c r="C26" s="24">
        <f>VLOOKUP(B26,'Master Price List'!A:E,4,0)</f>
        <v>3.15</v>
      </c>
      <c r="D26" s="80">
        <f t="shared" si="0"/>
        <v>56.699999999999996</v>
      </c>
    </row>
    <row r="27" spans="1:5">
      <c r="A27" s="50">
        <v>18</v>
      </c>
      <c r="B27" s="26" t="s">
        <v>57</v>
      </c>
      <c r="C27" s="24">
        <f>VLOOKUP(B27,'Master Price List'!A:E,4,0)</f>
        <v>0.5</v>
      </c>
      <c r="D27" s="80">
        <f t="shared" si="0"/>
        <v>9</v>
      </c>
    </row>
    <row r="28" spans="1:5">
      <c r="A28" s="50">
        <v>18</v>
      </c>
      <c r="B28" s="23" t="s">
        <v>34</v>
      </c>
      <c r="C28" s="24">
        <f>VLOOKUP(B28,'Master Price List'!A:E,4,0)</f>
        <v>2</v>
      </c>
      <c r="D28" s="80">
        <f t="shared" si="0"/>
        <v>36</v>
      </c>
    </row>
    <row r="29" spans="1:5">
      <c r="A29" s="50">
        <v>18</v>
      </c>
      <c r="B29" s="23" t="s">
        <v>287</v>
      </c>
      <c r="C29" s="24">
        <f>VLOOKUP(B29,'Master Price List'!A:E,4,0)</f>
        <v>3.2</v>
      </c>
      <c r="D29" s="80">
        <f t="shared" si="0"/>
        <v>57.6</v>
      </c>
    </row>
    <row r="30" spans="1:5">
      <c r="A30" s="50">
        <v>18</v>
      </c>
      <c r="B30" s="26" t="s">
        <v>86</v>
      </c>
      <c r="C30" s="24">
        <f>VLOOKUP(B30,'Master Price List'!A:E,4,0)</f>
        <v>3.65</v>
      </c>
      <c r="D30" s="80">
        <f t="shared" si="0"/>
        <v>65.7</v>
      </c>
    </row>
    <row r="31" spans="1:5">
      <c r="A31" s="50">
        <v>9</v>
      </c>
      <c r="B31" s="26" t="s">
        <v>93</v>
      </c>
      <c r="C31" s="24">
        <f>VLOOKUP(B31,'Master Price List'!A:E,4,0)</f>
        <v>1.25</v>
      </c>
      <c r="D31" s="80">
        <f t="shared" si="0"/>
        <v>11.25</v>
      </c>
    </row>
    <row r="32" spans="1:5">
      <c r="A32" s="50">
        <v>18</v>
      </c>
      <c r="B32" s="26" t="s">
        <v>18</v>
      </c>
      <c r="C32" s="24">
        <f>VLOOKUP(B32,'Master Price List'!A:E,4,0)</f>
        <v>8.9499999999999993</v>
      </c>
      <c r="D32" s="80">
        <f t="shared" si="0"/>
        <v>161.1</v>
      </c>
    </row>
    <row r="33" spans="1:10">
      <c r="A33" s="50">
        <v>18</v>
      </c>
      <c r="B33" s="26" t="s">
        <v>89</v>
      </c>
      <c r="C33" s="24">
        <f>VLOOKUP(B33,'Master Price List'!A:E,4,0)</f>
        <v>1.95</v>
      </c>
      <c r="D33" s="80">
        <f t="shared" si="0"/>
        <v>35.1</v>
      </c>
    </row>
    <row r="34" spans="1:10">
      <c r="A34" s="50">
        <v>18</v>
      </c>
      <c r="B34" s="26" t="s">
        <v>172</v>
      </c>
      <c r="C34" s="24">
        <f>VLOOKUP(B34,'Master Price List'!A:E,4,0)</f>
        <v>3.6</v>
      </c>
      <c r="D34" s="80">
        <f t="shared" si="0"/>
        <v>64.8</v>
      </c>
    </row>
    <row r="35" spans="1:10">
      <c r="A35" s="50">
        <v>18</v>
      </c>
      <c r="B35" s="27" t="s">
        <v>80</v>
      </c>
      <c r="C35" s="24">
        <f>VLOOKUP(B35,'Master Price List'!A:E,4,0)</f>
        <v>100</v>
      </c>
      <c r="D35" s="80">
        <f t="shared" si="0"/>
        <v>1800</v>
      </c>
    </row>
    <row r="36" spans="1:10">
      <c r="A36" s="50">
        <v>18</v>
      </c>
      <c r="B36" s="27" t="s">
        <v>81</v>
      </c>
      <c r="C36" s="24">
        <f>VLOOKUP(B36,'Master Price List'!A:E,4,0)</f>
        <v>100</v>
      </c>
      <c r="D36" s="80">
        <f t="shared" si="0"/>
        <v>1800</v>
      </c>
    </row>
    <row r="37" spans="1:10">
      <c r="A37" s="50">
        <v>18</v>
      </c>
      <c r="B37" s="27" t="s">
        <v>83</v>
      </c>
      <c r="C37" s="24">
        <f>VLOOKUP(B37,'Master Price List'!A:E,4,0)</f>
        <v>100</v>
      </c>
      <c r="D37" s="80">
        <f t="shared" si="0"/>
        <v>1800</v>
      </c>
      <c r="J37" s="71"/>
    </row>
    <row r="38" spans="1:10">
      <c r="A38" s="50">
        <v>18</v>
      </c>
      <c r="B38" s="27" t="s">
        <v>82</v>
      </c>
      <c r="C38" s="24">
        <f>VLOOKUP(B38,'Master Price List'!A:E,4,0)</f>
        <v>100</v>
      </c>
      <c r="D38" s="80">
        <f t="shared" si="0"/>
        <v>1800</v>
      </c>
    </row>
    <row r="39" spans="1:10">
      <c r="A39" s="25"/>
      <c r="B39" s="22"/>
      <c r="C39" s="22"/>
      <c r="D39" s="20"/>
    </row>
    <row r="40" spans="1:10">
      <c r="A40" s="81"/>
      <c r="B40" s="82" t="s">
        <v>7</v>
      </c>
      <c r="C40" s="82"/>
      <c r="D40" s="83">
        <f>SUM(D6:D39)</f>
        <v>25929.099999999995</v>
      </c>
      <c r="I40" s="13"/>
    </row>
    <row r="41" spans="1:10">
      <c r="A41" s="84" t="s">
        <v>85</v>
      </c>
      <c r="B41" s="82"/>
      <c r="C41" s="82"/>
      <c r="D41" s="85">
        <v>101.68</v>
      </c>
      <c r="I41" s="12"/>
    </row>
    <row r="42" spans="1:10">
      <c r="B42" s="13"/>
      <c r="C42" s="13"/>
    </row>
    <row r="54" ht="14.45" customHeight="1"/>
    <row r="56" ht="14.45" customHeight="1"/>
    <row r="63" ht="14.45" customHeight="1"/>
  </sheetData>
  <sheetProtection sheet="1" formatCells="0" formatColumns="0" formatRows="0" insertColumns="0" insertRows="0" insertHyperlinks="0" deleteColumns="0" deleteRows="0" sort="0" autoFilter="0" pivotTables="0"/>
  <mergeCells count="16">
    <mergeCell ref="F16:G16"/>
    <mergeCell ref="F13:H13"/>
    <mergeCell ref="F14:G14"/>
    <mergeCell ref="F15:G15"/>
    <mergeCell ref="A1:H2"/>
    <mergeCell ref="F12:H12"/>
    <mergeCell ref="A3:H3"/>
    <mergeCell ref="A4:D4"/>
    <mergeCell ref="F4:H4"/>
    <mergeCell ref="F6:H6"/>
    <mergeCell ref="F7:H7"/>
    <mergeCell ref="F8:H8"/>
    <mergeCell ref="F9:H9"/>
    <mergeCell ref="F10:H10"/>
    <mergeCell ref="F11:G11"/>
    <mergeCell ref="F5:G5"/>
  </mergeCells>
  <pageMargins left="0.25" right="0.25" top="0.75" bottom="0.75" header="0.3" footer="0.3"/>
  <pageSetup paperSize="8" scale="7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01C2-2F52-4A28-BA81-6146469E50F6}">
  <dimension ref="A1:E110"/>
  <sheetViews>
    <sheetView topLeftCell="A77" workbookViewId="0">
      <selection activeCell="M17" sqref="M17"/>
    </sheetView>
  </sheetViews>
  <sheetFormatPr defaultRowHeight="15"/>
  <cols>
    <col min="1" max="1" width="42.85546875" bestFit="1" customWidth="1"/>
    <col min="2" max="2" width="33.42578125" customWidth="1"/>
    <col min="3" max="3" width="14.5703125" customWidth="1"/>
    <col min="4" max="4" width="23.42578125" customWidth="1"/>
    <col min="5" max="5" width="11.85546875" bestFit="1" customWidth="1"/>
  </cols>
  <sheetData>
    <row r="1" spans="1:5">
      <c r="A1" s="52" t="s">
        <v>100</v>
      </c>
      <c r="B1" s="52" t="s">
        <v>180</v>
      </c>
      <c r="C1" s="52" t="s">
        <v>3</v>
      </c>
      <c r="D1" s="52" t="s">
        <v>84</v>
      </c>
      <c r="E1" s="52" t="s">
        <v>96</v>
      </c>
    </row>
    <row r="2" spans="1:5">
      <c r="A2" s="26" t="s">
        <v>56</v>
      </c>
      <c r="B2" s="26" t="s">
        <v>101</v>
      </c>
      <c r="C2" s="53">
        <v>5000</v>
      </c>
      <c r="D2" s="54">
        <v>1.25</v>
      </c>
      <c r="E2" s="52" t="s">
        <v>98</v>
      </c>
    </row>
    <row r="3" spans="1:5" ht="30">
      <c r="A3" s="55" t="s">
        <v>64</v>
      </c>
      <c r="B3" s="55" t="s">
        <v>182</v>
      </c>
      <c r="C3" s="56" t="s">
        <v>183</v>
      </c>
      <c r="D3" s="56">
        <v>11.45</v>
      </c>
      <c r="E3" s="52" t="s">
        <v>98</v>
      </c>
    </row>
    <row r="4" spans="1:5">
      <c r="A4" s="26" t="s">
        <v>51</v>
      </c>
      <c r="B4" s="26" t="s">
        <v>103</v>
      </c>
      <c r="C4" s="26" t="s">
        <v>104</v>
      </c>
      <c r="D4" s="57">
        <v>17.45</v>
      </c>
      <c r="E4" s="52" t="s">
        <v>98</v>
      </c>
    </row>
    <row r="5" spans="1:5">
      <c r="A5" s="26" t="s">
        <v>25</v>
      </c>
      <c r="B5" s="26" t="s">
        <v>105</v>
      </c>
      <c r="C5" s="26" t="s">
        <v>106</v>
      </c>
      <c r="D5" s="57">
        <v>27.6</v>
      </c>
      <c r="E5" s="52" t="s">
        <v>98</v>
      </c>
    </row>
    <row r="6" spans="1:5">
      <c r="A6" s="23" t="s">
        <v>32</v>
      </c>
      <c r="B6" s="23" t="s">
        <v>107</v>
      </c>
      <c r="C6" s="23" t="s">
        <v>108</v>
      </c>
      <c r="D6" s="57">
        <v>3</v>
      </c>
      <c r="E6" s="52" t="s">
        <v>98</v>
      </c>
    </row>
    <row r="7" spans="1:5">
      <c r="A7" s="23" t="s">
        <v>8</v>
      </c>
      <c r="B7" s="23" t="s">
        <v>109</v>
      </c>
      <c r="C7" s="23" t="s">
        <v>110</v>
      </c>
      <c r="D7" s="57">
        <v>6.25</v>
      </c>
      <c r="E7" s="52" t="s">
        <v>98</v>
      </c>
    </row>
    <row r="8" spans="1:5">
      <c r="A8" s="26" t="s">
        <v>65</v>
      </c>
      <c r="B8" s="26" t="s">
        <v>111</v>
      </c>
      <c r="C8" s="26" t="s">
        <v>112</v>
      </c>
      <c r="D8" s="57">
        <v>5.6</v>
      </c>
      <c r="E8" s="52" t="s">
        <v>98</v>
      </c>
    </row>
    <row r="9" spans="1:5">
      <c r="A9" s="26" t="s">
        <v>6</v>
      </c>
      <c r="B9" s="26" t="s">
        <v>118</v>
      </c>
      <c r="C9" s="26" t="s">
        <v>119</v>
      </c>
      <c r="D9" s="57">
        <v>11.95</v>
      </c>
      <c r="E9" s="52" t="s">
        <v>98</v>
      </c>
    </row>
    <row r="10" spans="1:5">
      <c r="A10" s="26" t="s">
        <v>28</v>
      </c>
      <c r="B10" s="26" t="s">
        <v>127</v>
      </c>
      <c r="C10" s="26" t="s">
        <v>128</v>
      </c>
      <c r="D10" s="54">
        <v>32</v>
      </c>
      <c r="E10" s="52" t="s">
        <v>98</v>
      </c>
    </row>
    <row r="11" spans="1:5">
      <c r="A11" s="26" t="s">
        <v>93</v>
      </c>
      <c r="B11" s="26" t="s">
        <v>101</v>
      </c>
      <c r="C11" s="26" t="s">
        <v>130</v>
      </c>
      <c r="D11" s="54">
        <v>1.25</v>
      </c>
      <c r="E11" s="52" t="s">
        <v>98</v>
      </c>
    </row>
    <row r="12" spans="1:5">
      <c r="A12" s="26" t="s">
        <v>92</v>
      </c>
      <c r="B12" s="26" t="s">
        <v>133</v>
      </c>
      <c r="C12" s="26" t="s">
        <v>115</v>
      </c>
      <c r="D12" s="54">
        <v>2.6</v>
      </c>
      <c r="E12" s="52" t="s">
        <v>98</v>
      </c>
    </row>
    <row r="13" spans="1:5">
      <c r="A13" s="26" t="s">
        <v>26</v>
      </c>
      <c r="B13" s="26" t="s">
        <v>184</v>
      </c>
      <c r="C13" s="26" t="s">
        <v>185</v>
      </c>
      <c r="D13" s="54">
        <v>9.9</v>
      </c>
      <c r="E13" s="52" t="s">
        <v>98</v>
      </c>
    </row>
    <row r="14" spans="1:5">
      <c r="A14" s="26" t="s">
        <v>16</v>
      </c>
      <c r="B14" s="26" t="s">
        <v>136</v>
      </c>
      <c r="C14" s="26" t="s">
        <v>137</v>
      </c>
      <c r="D14" s="54">
        <v>12.5</v>
      </c>
      <c r="E14" s="52" t="s">
        <v>98</v>
      </c>
    </row>
    <row r="15" spans="1:5">
      <c r="A15" s="26" t="s">
        <v>76</v>
      </c>
      <c r="B15" s="26" t="s">
        <v>140</v>
      </c>
      <c r="C15" s="26" t="s">
        <v>141</v>
      </c>
      <c r="D15" s="54">
        <v>7.15</v>
      </c>
      <c r="E15" s="52" t="s">
        <v>98</v>
      </c>
    </row>
    <row r="16" spans="1:5">
      <c r="A16" s="23" t="s">
        <v>146</v>
      </c>
      <c r="B16" s="23" t="s">
        <v>147</v>
      </c>
      <c r="C16" s="23" t="s">
        <v>148</v>
      </c>
      <c r="D16" s="54">
        <v>12.1</v>
      </c>
      <c r="E16" s="52" t="s">
        <v>98</v>
      </c>
    </row>
    <row r="17" spans="1:5" ht="60">
      <c r="A17" s="55" t="s">
        <v>63</v>
      </c>
      <c r="B17" s="56" t="s">
        <v>186</v>
      </c>
      <c r="C17" s="56" t="s">
        <v>187</v>
      </c>
      <c r="D17" s="56">
        <v>108</v>
      </c>
      <c r="E17" s="52" t="s">
        <v>188</v>
      </c>
    </row>
    <row r="18" spans="1:5">
      <c r="A18" s="26" t="s">
        <v>12</v>
      </c>
      <c r="B18" s="26" t="s">
        <v>189</v>
      </c>
      <c r="C18" s="26" t="s">
        <v>115</v>
      </c>
      <c r="D18" s="58">
        <v>2</v>
      </c>
      <c r="E18" s="52" t="s">
        <v>188</v>
      </c>
    </row>
    <row r="19" spans="1:5">
      <c r="A19" s="26" t="s">
        <v>154</v>
      </c>
      <c r="B19" s="26" t="s">
        <v>190</v>
      </c>
      <c r="C19" s="26" t="s">
        <v>115</v>
      </c>
      <c r="D19" s="58">
        <v>4.3</v>
      </c>
      <c r="E19" s="52" t="s">
        <v>188</v>
      </c>
    </row>
    <row r="20" spans="1:5">
      <c r="A20" s="26" t="s">
        <v>37</v>
      </c>
      <c r="B20" s="26" t="s">
        <v>191</v>
      </c>
      <c r="C20" s="26" t="s">
        <v>141</v>
      </c>
      <c r="D20" s="58">
        <v>2.9</v>
      </c>
      <c r="E20" s="52" t="s">
        <v>188</v>
      </c>
    </row>
    <row r="21" spans="1:5">
      <c r="A21" s="26" t="s">
        <v>71</v>
      </c>
      <c r="B21" s="26" t="s">
        <v>192</v>
      </c>
      <c r="C21" s="26" t="s">
        <v>193</v>
      </c>
      <c r="D21" s="58">
        <v>2.9</v>
      </c>
      <c r="E21" s="52" t="s">
        <v>188</v>
      </c>
    </row>
    <row r="22" spans="1:5">
      <c r="A22" s="23" t="s">
        <v>287</v>
      </c>
      <c r="B22" s="23" t="s">
        <v>194</v>
      </c>
      <c r="C22" s="23" t="s">
        <v>195</v>
      </c>
      <c r="D22" s="58">
        <v>3.2</v>
      </c>
      <c r="E22" s="52" t="s">
        <v>188</v>
      </c>
    </row>
    <row r="23" spans="1:5">
      <c r="A23" s="26" t="s">
        <v>72</v>
      </c>
      <c r="B23" s="26" t="s">
        <v>196</v>
      </c>
      <c r="C23" s="26" t="s">
        <v>102</v>
      </c>
      <c r="D23" s="58">
        <v>2.4</v>
      </c>
      <c r="E23" s="52" t="s">
        <v>188</v>
      </c>
    </row>
    <row r="24" spans="1:5">
      <c r="A24" s="26" t="s">
        <v>78</v>
      </c>
      <c r="B24" s="26" t="s">
        <v>197</v>
      </c>
      <c r="C24" s="26" t="s">
        <v>102</v>
      </c>
      <c r="D24" s="58">
        <v>12.45</v>
      </c>
      <c r="E24" s="52" t="s">
        <v>188</v>
      </c>
    </row>
    <row r="25" spans="1:5">
      <c r="A25" s="26" t="s">
        <v>79</v>
      </c>
      <c r="B25" s="26" t="s">
        <v>198</v>
      </c>
      <c r="C25" s="26" t="s">
        <v>102</v>
      </c>
      <c r="D25" s="58">
        <v>6.4</v>
      </c>
      <c r="E25" s="52" t="s">
        <v>188</v>
      </c>
    </row>
    <row r="26" spans="1:5">
      <c r="A26" s="26" t="s">
        <v>36</v>
      </c>
      <c r="B26" s="26" t="s">
        <v>199</v>
      </c>
      <c r="C26" s="26" t="s">
        <v>200</v>
      </c>
      <c r="D26" s="58">
        <v>2.4</v>
      </c>
      <c r="E26" s="52" t="s">
        <v>188</v>
      </c>
    </row>
    <row r="27" spans="1:5">
      <c r="A27" s="23" t="s">
        <v>41</v>
      </c>
      <c r="B27" s="23" t="s">
        <v>201</v>
      </c>
      <c r="C27" s="23" t="s">
        <v>202</v>
      </c>
      <c r="D27" s="58">
        <v>2.4</v>
      </c>
      <c r="E27" s="52" t="s">
        <v>188</v>
      </c>
    </row>
    <row r="28" spans="1:5">
      <c r="A28" s="26" t="s">
        <v>30</v>
      </c>
      <c r="B28" s="26" t="s">
        <v>203</v>
      </c>
      <c r="C28" s="26" t="s">
        <v>121</v>
      </c>
      <c r="D28" s="58">
        <v>7</v>
      </c>
      <c r="E28" s="52" t="s">
        <v>188</v>
      </c>
    </row>
    <row r="29" spans="1:5">
      <c r="A29" s="26" t="s">
        <v>43</v>
      </c>
      <c r="B29" s="26" t="s">
        <v>204</v>
      </c>
      <c r="C29" s="26" t="s">
        <v>121</v>
      </c>
      <c r="D29" s="58">
        <v>3.35</v>
      </c>
      <c r="E29" s="52" t="s">
        <v>188</v>
      </c>
    </row>
    <row r="30" spans="1:5">
      <c r="A30" s="23" t="s">
        <v>46</v>
      </c>
      <c r="B30" s="23" t="s">
        <v>205</v>
      </c>
      <c r="C30" s="23" t="s">
        <v>206</v>
      </c>
      <c r="D30" s="58">
        <v>9.1</v>
      </c>
      <c r="E30" s="52" t="s">
        <v>188</v>
      </c>
    </row>
    <row r="31" spans="1:5">
      <c r="A31" s="23" t="s">
        <v>40</v>
      </c>
      <c r="B31" s="23" t="s">
        <v>207</v>
      </c>
      <c r="C31" s="26" t="s">
        <v>208</v>
      </c>
      <c r="D31" s="58">
        <v>15</v>
      </c>
      <c r="E31" s="52" t="s">
        <v>188</v>
      </c>
    </row>
    <row r="32" spans="1:5">
      <c r="A32" s="26" t="s">
        <v>27</v>
      </c>
      <c r="B32" s="26" t="s">
        <v>209</v>
      </c>
      <c r="C32" s="26" t="s">
        <v>210</v>
      </c>
      <c r="D32" s="58">
        <v>1.2</v>
      </c>
      <c r="E32" s="52" t="s">
        <v>188</v>
      </c>
    </row>
    <row r="33" spans="1:5">
      <c r="A33" s="26" t="s">
        <v>90</v>
      </c>
      <c r="B33" s="26" t="s">
        <v>211</v>
      </c>
      <c r="C33" s="26" t="s">
        <v>212</v>
      </c>
      <c r="D33" s="58">
        <v>0.8</v>
      </c>
      <c r="E33" s="52" t="s">
        <v>188</v>
      </c>
    </row>
    <row r="34" spans="1:5">
      <c r="A34" s="23" t="s">
        <v>156</v>
      </c>
      <c r="B34" s="23" t="s">
        <v>213</v>
      </c>
      <c r="C34" s="23" t="s">
        <v>115</v>
      </c>
      <c r="D34" s="58">
        <v>0.2</v>
      </c>
      <c r="E34" s="52" t="s">
        <v>188</v>
      </c>
    </row>
    <row r="35" spans="1:5">
      <c r="A35" s="23" t="s">
        <v>157</v>
      </c>
      <c r="B35" s="23" t="s">
        <v>214</v>
      </c>
      <c r="C35" s="23" t="s">
        <v>115</v>
      </c>
      <c r="D35" s="58">
        <v>2.9</v>
      </c>
      <c r="E35" s="52" t="s">
        <v>188</v>
      </c>
    </row>
    <row r="36" spans="1:5">
      <c r="A36" s="23" t="s">
        <v>158</v>
      </c>
      <c r="B36" s="23" t="s">
        <v>215</v>
      </c>
      <c r="C36" s="23" t="s">
        <v>115</v>
      </c>
      <c r="D36" s="58">
        <v>7</v>
      </c>
      <c r="E36" s="52" t="s">
        <v>188</v>
      </c>
    </row>
    <row r="37" spans="1:5">
      <c r="A37" s="23" t="s">
        <v>159</v>
      </c>
      <c r="B37" s="23" t="s">
        <v>216</v>
      </c>
      <c r="C37" s="23" t="s">
        <v>115</v>
      </c>
      <c r="D37" s="58">
        <v>23.7</v>
      </c>
      <c r="E37" s="52" t="s">
        <v>188</v>
      </c>
    </row>
    <row r="38" spans="1:5">
      <c r="A38" s="23" t="s">
        <v>160</v>
      </c>
      <c r="B38" s="23" t="s">
        <v>122</v>
      </c>
      <c r="C38" s="23" t="s">
        <v>123</v>
      </c>
      <c r="D38" s="58">
        <v>5.6</v>
      </c>
      <c r="E38" s="52" t="s">
        <v>188</v>
      </c>
    </row>
    <row r="39" spans="1:5">
      <c r="A39" s="23" t="s">
        <v>162</v>
      </c>
      <c r="B39" s="23" t="s">
        <v>217</v>
      </c>
      <c r="C39" s="23" t="s">
        <v>218</v>
      </c>
      <c r="D39" s="58">
        <v>2.6</v>
      </c>
      <c r="E39" s="52" t="s">
        <v>188</v>
      </c>
    </row>
    <row r="40" spans="1:5">
      <c r="A40" s="23" t="s">
        <v>178</v>
      </c>
      <c r="B40" s="23" t="s">
        <v>219</v>
      </c>
      <c r="C40" s="23" t="s">
        <v>143</v>
      </c>
      <c r="D40" s="58">
        <v>3.4</v>
      </c>
      <c r="E40" s="52" t="s">
        <v>188</v>
      </c>
    </row>
    <row r="41" spans="1:5">
      <c r="A41" s="23" t="s">
        <v>163</v>
      </c>
      <c r="B41" s="23" t="s">
        <v>220</v>
      </c>
      <c r="C41" s="23" t="s">
        <v>115</v>
      </c>
      <c r="D41" s="58">
        <v>3</v>
      </c>
      <c r="E41" s="52" t="s">
        <v>188</v>
      </c>
    </row>
    <row r="42" spans="1:5">
      <c r="A42" s="26" t="s">
        <v>89</v>
      </c>
      <c r="B42" s="26" t="s">
        <v>221</v>
      </c>
      <c r="C42" s="26">
        <v>50</v>
      </c>
      <c r="D42" s="59">
        <v>1.95</v>
      </c>
      <c r="E42" s="52" t="s">
        <v>99</v>
      </c>
    </row>
    <row r="43" spans="1:5">
      <c r="A43" s="26" t="s">
        <v>31</v>
      </c>
      <c r="B43" s="26" t="s">
        <v>222</v>
      </c>
      <c r="C43" s="26" t="s">
        <v>106</v>
      </c>
      <c r="D43" s="59">
        <v>12.95</v>
      </c>
      <c r="E43" s="52" t="s">
        <v>99</v>
      </c>
    </row>
    <row r="44" spans="1:5">
      <c r="A44" s="23" t="s">
        <v>165</v>
      </c>
      <c r="B44" s="23" t="s">
        <v>223</v>
      </c>
      <c r="C44" s="23" t="s">
        <v>224</v>
      </c>
      <c r="D44" s="59">
        <v>3.5</v>
      </c>
      <c r="E44" s="52" t="s">
        <v>99</v>
      </c>
    </row>
    <row r="45" spans="1:5">
      <c r="A45" s="23" t="s">
        <v>42</v>
      </c>
      <c r="B45" s="23" t="s">
        <v>225</v>
      </c>
      <c r="C45" s="23" t="s">
        <v>102</v>
      </c>
      <c r="D45" s="59">
        <v>2.75</v>
      </c>
      <c r="E45" s="52" t="s">
        <v>99</v>
      </c>
    </row>
    <row r="46" spans="1:5">
      <c r="A46" s="23" t="s">
        <v>166</v>
      </c>
      <c r="B46" s="23" t="s">
        <v>226</v>
      </c>
      <c r="C46" s="23" t="s">
        <v>227</v>
      </c>
      <c r="D46" s="59">
        <v>59.95</v>
      </c>
      <c r="E46" s="52" t="s">
        <v>99</v>
      </c>
    </row>
    <row r="47" spans="1:5">
      <c r="A47" s="23" t="s">
        <v>167</v>
      </c>
      <c r="B47" s="23" t="s">
        <v>228</v>
      </c>
      <c r="C47" s="23" t="s">
        <v>229</v>
      </c>
      <c r="D47" s="59">
        <v>1.5</v>
      </c>
      <c r="E47" s="52" t="s">
        <v>99</v>
      </c>
    </row>
    <row r="48" spans="1:5">
      <c r="A48" s="23" t="s">
        <v>168</v>
      </c>
      <c r="B48" s="54"/>
      <c r="C48" s="54"/>
      <c r="D48" s="59">
        <v>12.95</v>
      </c>
      <c r="E48" s="52" t="s">
        <v>99</v>
      </c>
    </row>
    <row r="49" spans="1:5">
      <c r="A49" s="23" t="s">
        <v>171</v>
      </c>
      <c r="B49" s="54"/>
      <c r="C49" s="54"/>
      <c r="D49" s="59">
        <v>6.15</v>
      </c>
      <c r="E49" s="52" t="s">
        <v>99</v>
      </c>
    </row>
    <row r="50" spans="1:5">
      <c r="A50" s="26" t="s">
        <v>15</v>
      </c>
      <c r="B50" s="26" t="s">
        <v>230</v>
      </c>
      <c r="C50" s="26"/>
      <c r="D50" s="59">
        <v>14.95</v>
      </c>
      <c r="E50" s="52" t="s">
        <v>99</v>
      </c>
    </row>
    <row r="51" spans="1:5">
      <c r="A51" s="26" t="s">
        <v>69</v>
      </c>
      <c r="B51" s="26" t="s">
        <v>231</v>
      </c>
      <c r="C51" s="26" t="s">
        <v>232</v>
      </c>
      <c r="D51" s="54">
        <v>3.3</v>
      </c>
      <c r="E51" s="26" t="s">
        <v>97</v>
      </c>
    </row>
    <row r="52" spans="1:5">
      <c r="A52" s="23" t="s">
        <v>44</v>
      </c>
      <c r="B52" s="23" t="s">
        <v>233</v>
      </c>
      <c r="C52" s="23" t="s">
        <v>234</v>
      </c>
      <c r="D52" s="54">
        <v>6.25</v>
      </c>
      <c r="E52" s="26" t="s">
        <v>97</v>
      </c>
    </row>
    <row r="53" spans="1:5">
      <c r="A53" s="26" t="s">
        <v>281</v>
      </c>
      <c r="B53" s="26" t="s">
        <v>235</v>
      </c>
      <c r="C53" s="26" t="s">
        <v>102</v>
      </c>
      <c r="D53" s="54">
        <v>5.6</v>
      </c>
      <c r="E53" s="26" t="s">
        <v>97</v>
      </c>
    </row>
    <row r="54" spans="1:5">
      <c r="A54" s="26" t="s">
        <v>24</v>
      </c>
      <c r="B54" s="26" t="s">
        <v>236</v>
      </c>
      <c r="C54" s="26" t="s">
        <v>237</v>
      </c>
      <c r="D54" s="54">
        <v>17</v>
      </c>
      <c r="E54" s="26" t="s">
        <v>97</v>
      </c>
    </row>
    <row r="55" spans="1:5">
      <c r="A55" s="26" t="s">
        <v>38</v>
      </c>
      <c r="B55" s="26" t="s">
        <v>238</v>
      </c>
      <c r="C55" s="26" t="s">
        <v>239</v>
      </c>
      <c r="D55" s="54">
        <v>3.3</v>
      </c>
      <c r="E55" s="26" t="s">
        <v>97</v>
      </c>
    </row>
    <row r="56" spans="1:5">
      <c r="A56" s="26" t="s">
        <v>172</v>
      </c>
      <c r="B56" s="26" t="s">
        <v>240</v>
      </c>
      <c r="C56" s="26" t="s">
        <v>195</v>
      </c>
      <c r="D56" s="54">
        <v>3.6</v>
      </c>
      <c r="E56" s="26" t="s">
        <v>97</v>
      </c>
    </row>
    <row r="57" spans="1:5">
      <c r="A57" s="26" t="s">
        <v>66</v>
      </c>
      <c r="B57" s="26" t="s">
        <v>241</v>
      </c>
      <c r="C57" s="26" t="s">
        <v>242</v>
      </c>
      <c r="D57" s="54">
        <v>7.8</v>
      </c>
      <c r="E57" s="26" t="s">
        <v>97</v>
      </c>
    </row>
    <row r="58" spans="1:5">
      <c r="A58" s="26" t="s">
        <v>75</v>
      </c>
      <c r="B58" s="26" t="s">
        <v>243</v>
      </c>
      <c r="C58" s="26" t="s">
        <v>102</v>
      </c>
      <c r="D58" s="54">
        <v>2.7</v>
      </c>
      <c r="E58" s="26" t="s">
        <v>97</v>
      </c>
    </row>
    <row r="59" spans="1:5">
      <c r="A59" s="23" t="s">
        <v>74</v>
      </c>
      <c r="B59" s="23" t="s">
        <v>244</v>
      </c>
      <c r="C59" s="23" t="s">
        <v>245</v>
      </c>
      <c r="D59" s="54">
        <v>3.9</v>
      </c>
      <c r="E59" s="26" t="s">
        <v>97</v>
      </c>
    </row>
    <row r="60" spans="1:5">
      <c r="A60" s="23" t="s">
        <v>34</v>
      </c>
      <c r="B60" s="23" t="s">
        <v>246</v>
      </c>
      <c r="C60" s="23" t="s">
        <v>115</v>
      </c>
      <c r="D60" s="54">
        <v>2</v>
      </c>
      <c r="E60" s="26" t="s">
        <v>97</v>
      </c>
    </row>
    <row r="61" spans="1:5">
      <c r="A61" s="26" t="s">
        <v>11</v>
      </c>
      <c r="B61" s="26" t="s">
        <v>247</v>
      </c>
      <c r="C61" s="26" t="s">
        <v>248</v>
      </c>
      <c r="D61" s="54">
        <v>0.3</v>
      </c>
      <c r="E61" s="26" t="s">
        <v>97</v>
      </c>
    </row>
    <row r="62" spans="1:5">
      <c r="A62" s="26" t="s">
        <v>173</v>
      </c>
      <c r="B62" s="26" t="s">
        <v>249</v>
      </c>
      <c r="C62" s="26" t="s">
        <v>250</v>
      </c>
      <c r="D62" s="54">
        <v>2.7</v>
      </c>
      <c r="E62" s="26" t="s">
        <v>97</v>
      </c>
    </row>
    <row r="63" spans="1:5">
      <c r="A63" s="26" t="s">
        <v>94</v>
      </c>
      <c r="B63" s="26" t="s">
        <v>221</v>
      </c>
      <c r="C63" s="26" t="s">
        <v>251</v>
      </c>
      <c r="D63" s="54">
        <v>2.15</v>
      </c>
      <c r="E63" s="26" t="s">
        <v>97</v>
      </c>
    </row>
    <row r="64" spans="1:5">
      <c r="A64" s="26" t="s">
        <v>57</v>
      </c>
      <c r="B64" s="60" t="s">
        <v>252</v>
      </c>
      <c r="C64" s="26" t="s">
        <v>141</v>
      </c>
      <c r="D64" s="54">
        <v>0.5</v>
      </c>
      <c r="E64" s="26" t="s">
        <v>97</v>
      </c>
    </row>
    <row r="65" spans="1:5">
      <c r="A65" s="26" t="s">
        <v>87</v>
      </c>
      <c r="B65" s="26" t="s">
        <v>253</v>
      </c>
      <c r="C65" s="26" t="s">
        <v>115</v>
      </c>
      <c r="D65" s="54">
        <v>3.15</v>
      </c>
      <c r="E65" s="26" t="s">
        <v>97</v>
      </c>
    </row>
    <row r="66" spans="1:5">
      <c r="A66" s="26" t="s">
        <v>91</v>
      </c>
      <c r="B66" s="26" t="s">
        <v>254</v>
      </c>
      <c r="C66" s="26" t="s">
        <v>115</v>
      </c>
      <c r="D66" s="54">
        <v>3.3</v>
      </c>
      <c r="E66" s="26" t="s">
        <v>97</v>
      </c>
    </row>
    <row r="67" spans="1:5">
      <c r="A67" s="23" t="s">
        <v>175</v>
      </c>
      <c r="B67" s="23" t="s">
        <v>255</v>
      </c>
      <c r="C67" s="23" t="s">
        <v>256</v>
      </c>
      <c r="D67" s="54">
        <v>8.3000000000000007</v>
      </c>
      <c r="E67" s="26" t="s">
        <v>97</v>
      </c>
    </row>
    <row r="68" spans="1:5">
      <c r="A68" s="23" t="s">
        <v>179</v>
      </c>
      <c r="B68" s="23" t="s">
        <v>257</v>
      </c>
      <c r="C68" s="23" t="s">
        <v>115</v>
      </c>
      <c r="D68" s="54">
        <v>0.1</v>
      </c>
      <c r="E68" s="26" t="s">
        <v>97</v>
      </c>
    </row>
    <row r="69" spans="1:5">
      <c r="A69" s="26" t="s">
        <v>19</v>
      </c>
      <c r="B69" s="26" t="s">
        <v>116</v>
      </c>
      <c r="C69" s="26" t="s">
        <v>117</v>
      </c>
      <c r="D69" s="54">
        <v>4.4000000000000004</v>
      </c>
      <c r="E69" s="26" t="s">
        <v>258</v>
      </c>
    </row>
    <row r="70" spans="1:5">
      <c r="A70" s="23" t="s">
        <v>20</v>
      </c>
      <c r="B70" s="23" t="s">
        <v>122</v>
      </c>
      <c r="C70" s="23" t="s">
        <v>123</v>
      </c>
      <c r="D70" s="54">
        <v>3.7</v>
      </c>
      <c r="E70" s="26" t="s">
        <v>258</v>
      </c>
    </row>
    <row r="71" spans="1:5">
      <c r="A71" s="26" t="s">
        <v>17</v>
      </c>
      <c r="B71" s="26" t="s">
        <v>126</v>
      </c>
      <c r="C71" s="26" t="s">
        <v>102</v>
      </c>
      <c r="D71" s="54">
        <v>16.2</v>
      </c>
      <c r="E71" s="26" t="s">
        <v>258</v>
      </c>
    </row>
    <row r="72" spans="1:5">
      <c r="A72" s="23" t="s">
        <v>152</v>
      </c>
      <c r="B72" s="60" t="s">
        <v>153</v>
      </c>
      <c r="C72" s="23" t="s">
        <v>102</v>
      </c>
      <c r="D72" s="54">
        <v>3.9</v>
      </c>
      <c r="E72" s="26" t="s">
        <v>258</v>
      </c>
    </row>
    <row r="73" spans="1:5">
      <c r="A73" s="23" t="s">
        <v>176</v>
      </c>
      <c r="B73" s="23" t="s">
        <v>259</v>
      </c>
      <c r="C73" s="23" t="s">
        <v>260</v>
      </c>
      <c r="D73" s="54">
        <v>0.5</v>
      </c>
      <c r="E73" s="26" t="s">
        <v>258</v>
      </c>
    </row>
    <row r="74" spans="1:5">
      <c r="A74" s="26" t="s">
        <v>15</v>
      </c>
      <c r="B74" s="26" t="s">
        <v>230</v>
      </c>
      <c r="C74" s="26" t="s">
        <v>106</v>
      </c>
      <c r="D74" s="54">
        <v>12.95</v>
      </c>
      <c r="E74" s="26" t="s">
        <v>261</v>
      </c>
    </row>
    <row r="75" spans="1:5">
      <c r="A75" s="26" t="s">
        <v>14</v>
      </c>
      <c r="B75" s="26" t="s">
        <v>262</v>
      </c>
      <c r="C75" s="26" t="s">
        <v>106</v>
      </c>
      <c r="D75" s="54">
        <v>7.5</v>
      </c>
      <c r="E75" s="26" t="s">
        <v>261</v>
      </c>
    </row>
    <row r="76" spans="1:5">
      <c r="A76" s="23" t="s">
        <v>10</v>
      </c>
      <c r="B76" s="23" t="s">
        <v>263</v>
      </c>
      <c r="C76" s="23" t="s">
        <v>115</v>
      </c>
      <c r="D76" s="54">
        <v>26</v>
      </c>
      <c r="E76" s="26" t="s">
        <v>261</v>
      </c>
    </row>
    <row r="77" spans="1:5">
      <c r="A77" s="26" t="s">
        <v>29</v>
      </c>
      <c r="B77" s="26" t="s">
        <v>264</v>
      </c>
      <c r="C77" s="26" t="s">
        <v>112</v>
      </c>
      <c r="D77" s="54">
        <v>2.85</v>
      </c>
      <c r="E77" s="26" t="s">
        <v>261</v>
      </c>
    </row>
    <row r="78" spans="1:5">
      <c r="A78" s="26" t="s">
        <v>280</v>
      </c>
      <c r="B78" s="26" t="s">
        <v>113</v>
      </c>
      <c r="C78" s="26" t="s">
        <v>112</v>
      </c>
      <c r="D78" s="54">
        <v>0.85</v>
      </c>
      <c r="E78" s="26" t="s">
        <v>261</v>
      </c>
    </row>
    <row r="79" spans="1:5">
      <c r="A79" s="23" t="s">
        <v>39</v>
      </c>
      <c r="B79" s="23" t="s">
        <v>114</v>
      </c>
      <c r="C79" s="23" t="s">
        <v>115</v>
      </c>
      <c r="D79" s="54">
        <v>9.1999999999999993</v>
      </c>
      <c r="E79" s="26" t="s">
        <v>261</v>
      </c>
    </row>
    <row r="80" spans="1:5">
      <c r="A80" s="26" t="s">
        <v>48</v>
      </c>
      <c r="B80" s="54"/>
      <c r="C80" s="54"/>
      <c r="D80" s="54">
        <v>120</v>
      </c>
      <c r="E80" s="26" t="s">
        <v>261</v>
      </c>
    </row>
    <row r="81" spans="1:5">
      <c r="A81" s="26" t="s">
        <v>73</v>
      </c>
      <c r="B81" s="26" t="s">
        <v>120</v>
      </c>
      <c r="C81" s="26" t="s">
        <v>121</v>
      </c>
      <c r="D81" s="54">
        <v>1.5</v>
      </c>
      <c r="E81" s="26" t="s">
        <v>261</v>
      </c>
    </row>
    <row r="82" spans="1:5">
      <c r="A82" s="23" t="s">
        <v>265</v>
      </c>
      <c r="B82" s="23" t="s">
        <v>266</v>
      </c>
      <c r="C82" s="23" t="s">
        <v>248</v>
      </c>
      <c r="D82" s="54">
        <v>32.950000000000003</v>
      </c>
      <c r="E82" s="26" t="s">
        <v>261</v>
      </c>
    </row>
    <row r="83" spans="1:5">
      <c r="A83" s="23" t="s">
        <v>21</v>
      </c>
      <c r="B83" s="23"/>
      <c r="C83" s="23"/>
      <c r="D83" s="54">
        <v>2.5</v>
      </c>
      <c r="E83" s="26" t="s">
        <v>261</v>
      </c>
    </row>
    <row r="84" spans="1:5">
      <c r="A84" s="26" t="s">
        <v>67</v>
      </c>
      <c r="B84" s="26" t="s">
        <v>124</v>
      </c>
      <c r="C84" s="26" t="s">
        <v>125</v>
      </c>
      <c r="D84" s="54">
        <v>23</v>
      </c>
      <c r="E84" s="26" t="s">
        <v>261</v>
      </c>
    </row>
    <row r="85" spans="1:5">
      <c r="A85" s="26" t="s">
        <v>88</v>
      </c>
      <c r="B85" s="26" t="s">
        <v>267</v>
      </c>
      <c r="C85" s="26" t="s">
        <v>268</v>
      </c>
      <c r="D85" s="54">
        <v>18.649999999999999</v>
      </c>
      <c r="E85" s="26" t="s">
        <v>261</v>
      </c>
    </row>
    <row r="86" spans="1:5">
      <c r="A86" s="26" t="s">
        <v>13</v>
      </c>
      <c r="B86" s="26" t="s">
        <v>269</v>
      </c>
      <c r="C86" s="26" t="s">
        <v>270</v>
      </c>
      <c r="D86" s="54">
        <v>6.55</v>
      </c>
      <c r="E86" s="26" t="s">
        <v>261</v>
      </c>
    </row>
    <row r="87" spans="1:5">
      <c r="A87" s="23" t="s">
        <v>50</v>
      </c>
      <c r="B87" s="23" t="s">
        <v>271</v>
      </c>
      <c r="C87" s="23" t="s">
        <v>260</v>
      </c>
      <c r="D87" s="54">
        <v>18.2</v>
      </c>
      <c r="E87" s="26" t="s">
        <v>261</v>
      </c>
    </row>
    <row r="88" spans="1:5">
      <c r="A88" s="26" t="s">
        <v>86</v>
      </c>
      <c r="B88" s="26" t="s">
        <v>129</v>
      </c>
      <c r="C88" s="26" t="s">
        <v>115</v>
      </c>
      <c r="D88" s="54">
        <v>3.65</v>
      </c>
      <c r="E88" s="26" t="s">
        <v>261</v>
      </c>
    </row>
    <row r="89" spans="1:5">
      <c r="A89" s="23" t="s">
        <v>47</v>
      </c>
      <c r="B89" s="23" t="s">
        <v>131</v>
      </c>
      <c r="C89" s="23" t="s">
        <v>132</v>
      </c>
      <c r="D89" s="54">
        <v>2</v>
      </c>
      <c r="E89" s="26" t="s">
        <v>261</v>
      </c>
    </row>
    <row r="90" spans="1:5">
      <c r="A90" s="26" t="s">
        <v>23</v>
      </c>
      <c r="B90" s="26" t="s">
        <v>134</v>
      </c>
      <c r="C90" s="26" t="s">
        <v>102</v>
      </c>
      <c r="D90" s="54">
        <v>19.600000000000001</v>
      </c>
      <c r="E90" s="26" t="s">
        <v>261</v>
      </c>
    </row>
    <row r="91" spans="1:5">
      <c r="A91" s="26" t="s">
        <v>22</v>
      </c>
      <c r="B91" s="26" t="s">
        <v>135</v>
      </c>
      <c r="C91" s="26" t="s">
        <v>102</v>
      </c>
      <c r="D91" s="54">
        <v>9.6</v>
      </c>
      <c r="E91" s="26" t="s">
        <v>261</v>
      </c>
    </row>
    <row r="92" spans="1:5">
      <c r="A92" s="26" t="s">
        <v>77</v>
      </c>
      <c r="B92" s="26" t="s">
        <v>138</v>
      </c>
      <c r="C92" s="26" t="s">
        <v>139</v>
      </c>
      <c r="D92" s="54">
        <v>6</v>
      </c>
      <c r="E92" s="26" t="s">
        <v>261</v>
      </c>
    </row>
    <row r="93" spans="1:5">
      <c r="A93" s="26" t="s">
        <v>49</v>
      </c>
      <c r="B93" s="26" t="s">
        <v>142</v>
      </c>
      <c r="C93" s="26" t="s">
        <v>143</v>
      </c>
      <c r="D93" s="54">
        <v>2.5499999999999998</v>
      </c>
      <c r="E93" s="26" t="s">
        <v>261</v>
      </c>
    </row>
    <row r="94" spans="1:5">
      <c r="A94" s="23" t="s">
        <v>144</v>
      </c>
      <c r="B94" s="23" t="s">
        <v>145</v>
      </c>
      <c r="C94" s="23" t="s">
        <v>106</v>
      </c>
      <c r="D94" s="54">
        <v>56</v>
      </c>
      <c r="E94" s="26" t="s">
        <v>261</v>
      </c>
    </row>
    <row r="95" spans="1:5">
      <c r="A95" s="23" t="s">
        <v>155</v>
      </c>
      <c r="B95" s="23" t="s">
        <v>272</v>
      </c>
      <c r="C95" s="23" t="s">
        <v>110</v>
      </c>
      <c r="D95" s="54">
        <v>4.95</v>
      </c>
      <c r="E95" s="26" t="s">
        <v>261</v>
      </c>
    </row>
    <row r="96" spans="1:5">
      <c r="A96" s="23" t="s">
        <v>174</v>
      </c>
      <c r="B96" s="23" t="s">
        <v>273</v>
      </c>
      <c r="C96" s="23" t="s">
        <v>115</v>
      </c>
      <c r="D96" s="54">
        <v>0.2</v>
      </c>
      <c r="E96" s="26" t="s">
        <v>261</v>
      </c>
    </row>
    <row r="97" spans="1:5">
      <c r="A97" s="23" t="s">
        <v>149</v>
      </c>
      <c r="B97" s="23" t="s">
        <v>150</v>
      </c>
      <c r="C97" s="23" t="s">
        <v>151</v>
      </c>
      <c r="D97" s="54">
        <v>2.2999999999999998</v>
      </c>
      <c r="E97" s="26" t="s">
        <v>261</v>
      </c>
    </row>
    <row r="98" spans="1:5">
      <c r="A98" s="23" t="s">
        <v>161</v>
      </c>
      <c r="B98" s="60" t="s">
        <v>274</v>
      </c>
      <c r="C98" s="23" t="s">
        <v>115</v>
      </c>
      <c r="D98" s="54">
        <v>23</v>
      </c>
      <c r="E98" s="26" t="s">
        <v>261</v>
      </c>
    </row>
    <row r="99" spans="1:5">
      <c r="A99" s="23" t="s">
        <v>169</v>
      </c>
      <c r="B99" s="23" t="s">
        <v>275</v>
      </c>
      <c r="C99" s="23" t="s">
        <v>115</v>
      </c>
      <c r="D99" s="54">
        <v>3.25</v>
      </c>
      <c r="E99" s="26" t="s">
        <v>261</v>
      </c>
    </row>
    <row r="100" spans="1:5">
      <c r="A100" s="23" t="s">
        <v>177</v>
      </c>
      <c r="B100" s="23" t="s">
        <v>276</v>
      </c>
      <c r="C100" s="23" t="s">
        <v>115</v>
      </c>
      <c r="D100" s="54">
        <v>13.5</v>
      </c>
      <c r="E100" s="26" t="s">
        <v>261</v>
      </c>
    </row>
    <row r="101" spans="1:5">
      <c r="A101" s="23" t="s">
        <v>170</v>
      </c>
      <c r="B101" s="54"/>
      <c r="C101" s="54"/>
      <c r="D101" s="54">
        <v>2</v>
      </c>
      <c r="E101" s="26" t="s">
        <v>261</v>
      </c>
    </row>
    <row r="102" spans="1:5">
      <c r="A102" s="23" t="s">
        <v>164</v>
      </c>
      <c r="B102" s="23" t="s">
        <v>277</v>
      </c>
      <c r="C102" s="23" t="s">
        <v>256</v>
      </c>
      <c r="D102" s="54">
        <v>1.5</v>
      </c>
      <c r="E102" s="26" t="s">
        <v>261</v>
      </c>
    </row>
    <row r="103" spans="1:5">
      <c r="A103" s="61" t="s">
        <v>278</v>
      </c>
      <c r="B103" s="60" t="s">
        <v>279</v>
      </c>
      <c r="C103" s="23" t="s">
        <v>115</v>
      </c>
      <c r="D103" s="54">
        <v>7.5</v>
      </c>
      <c r="E103" s="26" t="s">
        <v>261</v>
      </c>
    </row>
    <row r="104" spans="1:5">
      <c r="A104" s="27" t="s">
        <v>80</v>
      </c>
      <c r="B104" s="28"/>
      <c r="C104" s="52"/>
      <c r="D104" s="28">
        <v>100</v>
      </c>
      <c r="E104" s="26" t="s">
        <v>282</v>
      </c>
    </row>
    <row r="105" spans="1:5">
      <c r="A105" s="27" t="s">
        <v>81</v>
      </c>
      <c r="B105" s="28"/>
      <c r="C105" s="52"/>
      <c r="D105" s="28">
        <v>100</v>
      </c>
      <c r="E105" s="26" t="s">
        <v>282</v>
      </c>
    </row>
    <row r="106" spans="1:5">
      <c r="A106" s="27" t="s">
        <v>83</v>
      </c>
      <c r="B106" s="28"/>
      <c r="C106" s="52"/>
      <c r="D106" s="28">
        <v>100</v>
      </c>
      <c r="E106" s="26" t="s">
        <v>282</v>
      </c>
    </row>
    <row r="107" spans="1:5">
      <c r="A107" s="27" t="s">
        <v>82</v>
      </c>
      <c r="B107" s="28"/>
      <c r="C107" s="52"/>
      <c r="D107" s="28">
        <v>100</v>
      </c>
      <c r="E107" s="26" t="s">
        <v>282</v>
      </c>
    </row>
    <row r="108" spans="1:5">
      <c r="A108" s="52" t="s">
        <v>18</v>
      </c>
      <c r="B108" s="26" t="s">
        <v>283</v>
      </c>
      <c r="C108" s="52">
        <v>100</v>
      </c>
      <c r="D108" s="28">
        <v>8.9499999999999993</v>
      </c>
      <c r="E108" s="26" t="s">
        <v>261</v>
      </c>
    </row>
    <row r="109" spans="1:5">
      <c r="A109" s="26" t="s">
        <v>52</v>
      </c>
      <c r="B109" s="52" t="s">
        <v>284</v>
      </c>
      <c r="C109" s="52"/>
      <c r="D109" s="28">
        <v>200</v>
      </c>
      <c r="E109" s="26" t="s">
        <v>285</v>
      </c>
    </row>
    <row r="110" spans="1:5">
      <c r="A110" s="27" t="s">
        <v>286</v>
      </c>
      <c r="B110" s="52" t="s">
        <v>284</v>
      </c>
      <c r="C110" s="52"/>
      <c r="D110" s="28">
        <v>100</v>
      </c>
      <c r="E110" s="26" t="s">
        <v>282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A8629AF642C429E6DEBA2BACBAE40" ma:contentTypeVersion="1" ma:contentTypeDescription="Create a new document." ma:contentTypeScope="" ma:versionID="ad511d751150c3dda37de36c6615f4ba">
  <xsd:schema xmlns:xsd="http://www.w3.org/2001/XMLSchema" xmlns:xs="http://www.w3.org/2001/XMLSchema" xmlns:p="http://schemas.microsoft.com/office/2006/metadata/properties" xmlns:ns1="http://schemas.microsoft.com/sharepoint/v3" xmlns:ns2="7dab8196-5776-48e1-8316-e940939e7ea5" targetNamespace="http://schemas.microsoft.com/office/2006/metadata/properties" ma:root="true" ma:fieldsID="f25d7682e4d755b0c920bb15998dc3f6" ns1:_="" ns2:_="">
    <xsd:import namespace="http://schemas.microsoft.com/sharepoint/v3"/>
    <xsd:import namespace="7dab8196-5776-48e1-8316-e940939e7ea5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b8196-5776-48e1-8316-e940939e7ea5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ReviewDate xmlns="7dab8196-5776-48e1-8316-e940939e7ea5" xsi:nil="true"/>
    <PPContentOwner xmlns="7dab8196-5776-48e1-8316-e940939e7ea5">
      <UserInfo>
        <DisplayName/>
        <AccountId xsi:nil="true"/>
        <AccountType/>
      </UserInfo>
    </PPContentOwner>
    <PPSubmittedBy xmlns="7dab8196-5776-48e1-8316-e940939e7ea5">
      <UserInfo>
        <DisplayName>MANDARANO, Bradie</DisplayName>
        <AccountId>118</AccountId>
        <AccountType/>
      </UserInfo>
    </PPSubmittedBy>
    <PPPublishedNotificationAddresses xmlns="7dab8196-5776-48e1-8316-e940939e7ea5" xsi:nil="true"/>
    <PPReferenceNumber xmlns="7dab8196-5776-48e1-8316-e940939e7ea5" xsi:nil="true"/>
    <PPModeratedBy xmlns="7dab8196-5776-48e1-8316-e940939e7ea5">
      <UserInfo>
        <DisplayName>MANDARANO, Bradie</DisplayName>
        <AccountId>118</AccountId>
        <AccountType/>
      </UserInfo>
    </PPModeratedBy>
    <PPContentApprover xmlns="7dab8196-5776-48e1-8316-e940939e7ea5">
      <UserInfo>
        <DisplayName/>
        <AccountId xsi:nil="true"/>
        <AccountType/>
      </UserInfo>
    </PPContentApprover>
    <PPLastReviewedDate xmlns="7dab8196-5776-48e1-8316-e940939e7ea5">2025-11-27T03:33:04+00:00</PPLastReviewedDate>
    <PPSubmittedDate xmlns="7dab8196-5776-48e1-8316-e940939e7ea5">2025-11-27T03:31:48+00:00</PPSubmittedDate>
    <PPLastReviewedBy xmlns="7dab8196-5776-48e1-8316-e940939e7ea5">
      <UserInfo>
        <DisplayName>MANDARANO, Bradie</DisplayName>
        <AccountId>118</AccountId>
        <AccountType/>
      </UserInfo>
    </PPLastReviewedBy>
    <PublishingExpirationDate xmlns="http://schemas.microsoft.com/sharepoint/v3" xsi:nil="true"/>
    <PPModeratedDate xmlns="7dab8196-5776-48e1-8316-e940939e7ea5">2025-11-27T03:33:03+00:00</PPModeratedDate>
    <PublishingStartDate xmlns="http://schemas.microsoft.com/sharepoint/v3" xsi:nil="true"/>
    <PPContentAuthor xmlns="7dab8196-5776-48e1-8316-e940939e7ea5">
      <UserInfo>
        <DisplayName/>
        <AccountId xsi:nil="true"/>
        <AccountType/>
      </UserInfo>
    </PPContentAuthor>
  </documentManagement>
</p:properties>
</file>

<file path=customXml/itemProps1.xml><?xml version="1.0" encoding="utf-8"?>
<ds:datastoreItem xmlns:ds="http://schemas.openxmlformats.org/officeDocument/2006/customXml" ds:itemID="{C33F29AC-0151-4055-B735-F8D5366CC69E}"/>
</file>

<file path=customXml/itemProps2.xml><?xml version="1.0" encoding="utf-8"?>
<ds:datastoreItem xmlns:ds="http://schemas.openxmlformats.org/officeDocument/2006/customXml" ds:itemID="{350CC0E3-1C7C-4778-A57A-64E97812CB17}"/>
</file>

<file path=customXml/itemProps3.xml><?xml version="1.0" encoding="utf-8"?>
<ds:datastoreItem xmlns:ds="http://schemas.openxmlformats.org/officeDocument/2006/customXml" ds:itemID="{92E5A2DC-9605-4396-B8E1-E06841FD46BA}"/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PREP</vt:lpstr>
      <vt:lpstr>YEAR_1</vt:lpstr>
      <vt:lpstr>YEAR_2</vt:lpstr>
      <vt:lpstr>YEAR_3</vt:lpstr>
      <vt:lpstr>YEAR_4</vt:lpstr>
      <vt:lpstr>YEAR_5</vt:lpstr>
      <vt:lpstr>YEAR_6</vt:lpstr>
      <vt:lpstr>Master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SHINNIE, Bianca</dc:creator>
  <cp:lastModifiedBy>MANDARANO, Bradie (bmand28)</cp:lastModifiedBy>
  <cp:revision>1</cp:revision>
  <cp:lastPrinted>2023-11-24T04:25:15Z</cp:lastPrinted>
  <dcterms:created xsi:type="dcterms:W3CDTF">2020-05-31T23:16:05Z</dcterms:created>
  <dcterms:modified xsi:type="dcterms:W3CDTF">2025-11-27T02:05:06Z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Queensland Government</vt:lpwstr>
  </property>
  <property fmtid="{D5CDD505-2E9C-101B-9397-08002B2CF9AE}" pid="4" name="ContentTypeId">
    <vt:lpwstr>0x010100B95A8629AF642C429E6DEBA2BACBAE40</vt:lpwstr>
  </property>
  <property fmtid="{D5CDD505-2E9C-101B-9397-08002B2CF9AE}" pid="5" name="DocSecurity">
    <vt:r8>0</vt:r8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